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19416" windowHeight="94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0" i="1"/>
  <c r="E84"/>
  <c r="D84"/>
  <c r="C84"/>
  <c r="C86" s="1"/>
  <c r="C78"/>
  <c r="F40"/>
  <c r="E40"/>
  <c r="D40"/>
  <c r="F29"/>
  <c r="E29"/>
  <c r="D29"/>
  <c r="C21"/>
  <c r="C22"/>
  <c r="F82"/>
  <c r="E82"/>
  <c r="D82"/>
  <c r="G81"/>
  <c r="E78"/>
  <c r="D78"/>
  <c r="G77"/>
  <c r="G62"/>
  <c r="C29"/>
  <c r="F25"/>
  <c r="E25"/>
  <c r="E22" s="1"/>
  <c r="D25"/>
  <c r="D22" s="1"/>
  <c r="C25"/>
  <c r="C40"/>
  <c r="G44"/>
  <c r="G43"/>
  <c r="G42"/>
  <c r="G36"/>
  <c r="G35"/>
  <c r="G34"/>
  <c r="G27"/>
  <c r="G28"/>
  <c r="G83"/>
  <c r="G79"/>
  <c r="G69"/>
  <c r="F78"/>
  <c r="F67"/>
  <c r="F66" s="1"/>
  <c r="F65"/>
  <c r="F60"/>
  <c r="F59"/>
  <c r="F58"/>
  <c r="E76" l="1"/>
  <c r="E68"/>
  <c r="G78" l="1"/>
  <c r="F71"/>
  <c r="E71"/>
  <c r="D71"/>
  <c r="C71"/>
  <c r="G19" l="1"/>
  <c r="D19"/>
  <c r="C19"/>
  <c r="E19"/>
  <c r="F6"/>
  <c r="F47"/>
  <c r="E47"/>
  <c r="D47"/>
  <c r="C47"/>
  <c r="G26"/>
  <c r="F15"/>
  <c r="E15"/>
  <c r="D15"/>
  <c r="C15"/>
  <c r="G25" l="1"/>
  <c r="G15"/>
  <c r="E10"/>
  <c r="F8" l="1"/>
  <c r="D6" l="1"/>
  <c r="G80"/>
  <c r="F76"/>
  <c r="G75"/>
  <c r="F74"/>
  <c r="E74"/>
  <c r="G73"/>
  <c r="G72"/>
  <c r="F68"/>
  <c r="G70"/>
  <c r="G67"/>
  <c r="E66"/>
  <c r="G65"/>
  <c r="F64"/>
  <c r="E64"/>
  <c r="G63"/>
  <c r="G60"/>
  <c r="G59"/>
  <c r="F57"/>
  <c r="F86" s="1"/>
  <c r="E57"/>
  <c r="E86" s="1"/>
  <c r="G58"/>
  <c r="D74"/>
  <c r="D76"/>
  <c r="D68"/>
  <c r="D86" s="1"/>
  <c r="D66"/>
  <c r="D64"/>
  <c r="D57"/>
  <c r="C82"/>
  <c r="G82" s="1"/>
  <c r="C76"/>
  <c r="G76" s="1"/>
  <c r="C74"/>
  <c r="C68"/>
  <c r="C66"/>
  <c r="C64"/>
  <c r="C57"/>
  <c r="G48"/>
  <c r="G47" s="1"/>
  <c r="G41"/>
  <c r="G39"/>
  <c r="F38"/>
  <c r="E38"/>
  <c r="E21" s="1"/>
  <c r="D38"/>
  <c r="D21" s="1"/>
  <c r="C38"/>
  <c r="G31"/>
  <c r="G30"/>
  <c r="G23"/>
  <c r="F23"/>
  <c r="F22" s="1"/>
  <c r="F17"/>
  <c r="E17"/>
  <c r="D17"/>
  <c r="C17"/>
  <c r="G16"/>
  <c r="C12"/>
  <c r="D12"/>
  <c r="E12"/>
  <c r="F12"/>
  <c r="F5" s="1"/>
  <c r="G14"/>
  <c r="G13"/>
  <c r="D10"/>
  <c r="C10"/>
  <c r="G9"/>
  <c r="G8" s="1"/>
  <c r="D8"/>
  <c r="E8"/>
  <c r="C8"/>
  <c r="E6"/>
  <c r="C6"/>
  <c r="G7"/>
  <c r="G6" s="1"/>
  <c r="F21" l="1"/>
  <c r="G74"/>
  <c r="F49"/>
  <c r="E5"/>
  <c r="E49" s="1"/>
  <c r="C5"/>
  <c r="G66"/>
  <c r="G71"/>
  <c r="G64"/>
  <c r="G68"/>
  <c r="D5"/>
  <c r="G38"/>
  <c r="G29"/>
  <c r="G40"/>
  <c r="G12"/>
  <c r="G22"/>
  <c r="G86" l="1"/>
  <c r="G5"/>
  <c r="D49"/>
  <c r="C49"/>
  <c r="C87" s="1"/>
  <c r="F87"/>
  <c r="E87"/>
  <c r="G21"/>
  <c r="G49" l="1"/>
  <c r="D87"/>
</calcChain>
</file>

<file path=xl/sharedStrings.xml><?xml version="1.0" encoding="utf-8"?>
<sst xmlns="http://schemas.openxmlformats.org/spreadsheetml/2006/main" count="162" uniqueCount="161">
  <si>
    <t xml:space="preserve">Код бюджетной </t>
  </si>
  <si>
    <t xml:space="preserve">классификации РФ                                                                    </t>
  </si>
  <si>
    <t>Наименование дохода</t>
  </si>
  <si>
    <t>План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</si>
  <si>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</si>
  <si>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</si>
  <si>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</si>
  <si>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</si>
  <si>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</si>
  <si>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</si>
  <si>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</si>
  <si>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</si>
  <si>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</si>
  <si>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</si>
  <si>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</si>
  <si>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</si>
  <si>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</si>
  <si>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</si>
  <si>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</si>
  <si>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</si>
  <si>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</si>
  <si>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</si>
  <si>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</si>
  <si>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</si>
  <si>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</si>
  <si>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</si>
  <si>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</si>
  <si>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</si>
  <si>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поселений</t>
  </si>
  <si>
    <t xml:space="preserve">000 2 00 00000 00 0000 000 </t>
  </si>
  <si>
    <t>Безвозмездные поступления</t>
  </si>
  <si>
    <t>Дотации бюджетам субъектов РФ и муниципальным образованиям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</si>
  <si>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</si>
  <si>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</si>
  <si>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реализацию мероприятий по обеспечению жильем молодых семей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</si>
  <si>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</si>
  <si>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</si>
  <si>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</si>
  <si>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</si>
  <si>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</si>
  <si>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</si>
  <si>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</si>
  <si>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ВСЕГО  ДОХОДОВ:</t>
  </si>
  <si>
    <t>Код раздела и подраздела КБ РФ</t>
  </si>
  <si>
    <t>Наименование</t>
  </si>
  <si>
    <t xml:space="preserve">План </t>
  </si>
  <si>
    <t>Факт</t>
  </si>
  <si>
    <t>Ожидаемое исполнение</t>
  </si>
  <si>
    <t>Общегосударственные вопросы</t>
  </si>
  <si>
    <t>Функционирование высшего 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</si>
  <si>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</si>
  <si>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</si>
  <si>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</si>
  <si>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</si>
  <si>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расходы</t>
  </si>
  <si>
    <t>Национальная оборона</t>
  </si>
  <si>
    <t>Мобилизационная и вневойсковая  подготовка</t>
  </si>
  <si>
    <r>
      <t>Национальная безопасность и пр</t>
    </r>
    <r>
      <rPr>
        <i/>
        <sz val="11"/>
        <color theme="1"/>
        <rFont val="Times New Roman"/>
        <family val="1"/>
        <charset val="204"/>
      </rPr>
      <t>а</t>
    </r>
    <r>
      <rPr>
        <b/>
        <i/>
        <sz val="11"/>
        <color theme="1"/>
        <rFont val="Times New Roman"/>
        <family val="1"/>
        <charset val="204"/>
      </rPr>
      <t>воохранительная деятельность</t>
    </r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</si>
  <si>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</si>
  <si>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</si>
  <si>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</si>
  <si>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</si>
  <si>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</si>
  <si>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</si>
  <si>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</si>
  <si>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</si>
  <si>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</si>
  <si>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</si>
  <si>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</si>
  <si>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</si>
  <si>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</si>
  <si>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</si>
  <si>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 xml:space="preserve">Результат исполнения бюджета (дефицит «-», </t>
  </si>
  <si>
    <t>857 1 11 09045 00 0000 120</t>
  </si>
  <si>
    <t>857 1 13 01995 10 0000 130</t>
  </si>
  <si>
    <t>857 2 02 15001 10 0000 150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</si>
  <si>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 )</t>
  </si>
  <si>
    <t xml:space="preserve">857 2 02 19999 10 1004 150
</t>
  </si>
  <si>
    <t>857 2 02 19000 00 0000 150</t>
  </si>
  <si>
    <t>Прочие дотации</t>
  </si>
  <si>
    <t>857 2 02 20000 00 0000 150</t>
  </si>
  <si>
    <t>857 2 02 20041 10 0000 150</t>
  </si>
  <si>
    <t>857 2 02 25497 10 0000 150</t>
  </si>
  <si>
    <t>857 2 02 25555 10 0000 150</t>
  </si>
  <si>
    <t>857 2 02 35118 10 0000 150</t>
  </si>
  <si>
    <t>857 2 02 30000 00 0000 150</t>
  </si>
  <si>
    <t>857 2 02 40014 10 0000 150</t>
  </si>
  <si>
    <t>857 2 07 05030 10 0000 180</t>
  </si>
  <si>
    <t>Другие вопросы в области национальной экономики</t>
  </si>
  <si>
    <t>Коммунальное хозяйство</t>
  </si>
  <si>
    <t>857 2 02 16001 10 0000 150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</si>
  <si>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</si>
  <si>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</si>
  <si>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949 1 16 02020 20 0000 140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</si>
  <si>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</si>
  <si>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949 1 16 00000 00 0000 000</t>
  </si>
  <si>
    <t>857 2 07 00000 00 0000 000</t>
  </si>
  <si>
    <t>Шрафы, санкции, возмещение ущерба</t>
  </si>
  <si>
    <t xml:space="preserve">Прочие безвозмездные поступления </t>
  </si>
  <si>
    <t xml:space="preserve">Ожидаемое исполнение </t>
  </si>
  <si>
    <t>857 2 02 25576 10 0000 150</t>
  </si>
  <si>
    <t>Субсидии бюджетам сельских поселений на обеспечение комплексного развития сельских территорий</t>
  </si>
  <si>
    <t>857 2 02 00000 00 0000 150</t>
  </si>
  <si>
    <r>
      <t xml:space="preserve">             </t>
    </r>
    <r>
      <rPr>
        <b/>
        <u/>
        <sz val="14"/>
        <color theme="1"/>
        <rFont val="Times New Roman"/>
        <family val="1"/>
        <charset val="204"/>
      </rPr>
      <t>Прогнозируемые расходы</t>
    </r>
  </si>
  <si>
    <t>0100</t>
  </si>
  <si>
    <t>0102</t>
  </si>
  <si>
    <t>0104</t>
  </si>
  <si>
    <t>0106</t>
  </si>
  <si>
    <t>0107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</si>
  <si>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</si>
  <si>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</si>
  <si>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</si>
  <si>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</si>
  <si>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</si>
  <si>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</si>
  <si>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</si>
  <si>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</si>
  <si>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</si>
  <si>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</si>
  <si>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</si>
  <si>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</si>
  <si>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</si>
  <si>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0800</t>
  </si>
  <si>
    <t>0801</t>
  </si>
  <si>
    <t xml:space="preserve">857 2 02 19999 10 1005 150  </t>
  </si>
  <si>
    <t>Прочие дотации бюджетам сельских поселений (Дотации на реализацию приоритетных проектов)</t>
  </si>
  <si>
    <t>857 2 02 19999 10  1006 150</t>
  </si>
  <si>
    <t>Прочие дотации бюджетам сельских поселений (Дотации на поощрение достижения наилучших значений показателей по отдельным направлениям развития муниципальных образований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</si>
  <si>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нсселенные пункты)</t>
  </si>
  <si>
    <t>857 2 02 29999 10 2004 150</t>
  </si>
  <si>
    <t>Прочие субсидии бюджетам сельских поселений  (Субсидия на реализацию мероприятий по борьбе с борщевиком Сосновского))</t>
  </si>
  <si>
    <t>857 2 02 29999 10 2047 150</t>
  </si>
  <si>
    <t>11месяцев</t>
  </si>
  <si>
    <t>857 2 02 29999 10 2032 150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</si>
  <si>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</si>
  <si>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857 2 02 49999 10 4010 150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</si>
  <si>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</si>
  <si>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857 2 02 49999 10 4016 150</t>
  </si>
  <si>
    <t>Прочие межбюджетные трансферты, передаваемые бюджетам сельских поселений (Межбюджетные трансферты на поощрение муниципальных управленческих команд за достижение показателей деятельности органов исполнительной власти)</t>
  </si>
  <si>
    <t>857 2 02 49999 10 4017 150</t>
  </si>
  <si>
    <t>Прочие межбюджетные трансферты, передаваемые бюджетам сельских поселений (Межбюджетные трансферты на поощрение достижения наилучших значений показателей по отдельным направлениям развития муниципальных образований Ярославской области)</t>
  </si>
  <si>
    <t>Отклонение от плана 2021г,%</t>
  </si>
  <si>
    <t>1004</t>
  </si>
  <si>
    <t>Охрана семьи и детства</t>
  </si>
  <si>
    <t>Ожидаемое исполнение прогнозируемых доходов бюджета Великоселького сельского посения за 2023 год в соответствии с классификацией доходов бюджетов Российской Федерации</t>
  </si>
  <si>
    <t>План 2022 г</t>
  </si>
  <si>
    <t>2023 год</t>
  </si>
  <si>
    <t>Факт за 11 мес. 2023г</t>
  </si>
  <si>
    <t>План 2022 года</t>
  </si>
  <si>
    <t>857 2 02 29999 10 2060 150</t>
  </si>
  <si>
    <t>Прочие субсидии бюджетам сельских поселений  (Субсидия на обустройство и восстановление воинских захоронений и военно-мемориальных объектов )</t>
  </si>
  <si>
    <t>857 2 02 49999 10 4018 150</t>
  </si>
  <si>
    <t>857 2 02 49999 10 4022 150</t>
  </si>
  <si>
    <t>Прочие межбюджетные трансферты, передаваемые бюджетам сельских поселений (Межбюджетные трансферты на реализацию мероприятий по борьбе с борщевиком Сосновского)</t>
  </si>
  <si>
    <t>Прочие межбюджетные трансферты, передаваемые бюджетам сельских поселений (Межбюджетные трансферты на реализацию мероприятий, предусмотренных нормативно-правовыми актами органов государственной власти Ярославской области)</t>
  </si>
  <si>
    <t>Отклонение от плана 2022,%</t>
  </si>
  <si>
    <t>1300</t>
  </si>
  <si>
    <t>1301</t>
  </si>
  <si>
    <t>Обслуживание государственного и  муниципального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</si>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</sst>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9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wrapText="1"/>
    </xf>
    <xf numFmtId="0" fontId="2" fillId="0" borderId="4" xfId="0" applyFont="1" applyBorder="1" applyAlignment="1">
      <alignment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justify" wrapText="1"/>
    </xf>
    <xf numFmtId="0" fontId="14" fillId="0" borderId="4" xfId="0" applyFont="1" applyBorder="1" applyAlignment="1">
      <alignment horizontal="justify" wrapText="1"/>
    </xf>
    <xf numFmtId="0" fontId="0" fillId="0" borderId="0" xfId="0"/>
    <xf numFmtId="0" fontId="0" fillId="0" borderId="0" xfId="0"/>
    <xf numFmtId="0" fontId="0" fillId="0" borderId="0" xfId="0"/>
    <xf numFmtId="0" fontId="16" fillId="0" borderId="11" xfId="4" applyNumberFormat="1" applyFont="1" applyFill="1" applyBorder="1" applyAlignment="1" applyProtection="1">
      <alignment horizontal="left" wrapText="1"/>
      <protection hidden="1"/>
    </xf>
    <xf numFmtId="2" fontId="11" fillId="0" borderId="4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164" fontId="12" fillId="0" borderId="4" xfId="0" applyNumberFormat="1" applyFont="1" applyBorder="1" applyAlignment="1">
      <alignment horizontal="center" vertical="top" wrapText="1"/>
    </xf>
    <xf numFmtId="2" fontId="12" fillId="0" borderId="4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wrapText="1"/>
    </xf>
    <xf numFmtId="43" fontId="1" fillId="0" borderId="4" xfId="8" applyFont="1" applyBorder="1" applyAlignment="1">
      <alignment horizontal="center" vertical="top" wrapText="1"/>
    </xf>
    <xf numFmtId="43" fontId="6" fillId="0" borderId="4" xfId="8" applyFont="1" applyBorder="1" applyAlignment="1">
      <alignment horizontal="center" vertical="top" wrapText="1"/>
    </xf>
    <xf numFmtId="43" fontId="6" fillId="0" borderId="4" xfId="8" applyFont="1" applyBorder="1" applyAlignment="1">
      <alignment vertical="top" wrapText="1"/>
    </xf>
    <xf numFmtId="43" fontId="1" fillId="0" borderId="4" xfId="8" applyFont="1" applyBorder="1" applyAlignment="1">
      <alignment vertical="top" wrapText="1"/>
    </xf>
    <xf numFmtId="2" fontId="6" fillId="0" borderId="4" xfId="8" applyNumberFormat="1" applyFont="1" applyBorder="1" applyAlignment="1">
      <alignment vertical="top" wrapText="1"/>
    </xf>
    <xf numFmtId="2" fontId="6" fillId="0" borderId="4" xfId="8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43" fontId="5" fillId="0" borderId="4" xfId="8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vertical="top" wrapText="1"/>
    </xf>
    <xf numFmtId="43" fontId="4" fillId="0" borderId="4" xfId="8" applyFont="1" applyFill="1" applyBorder="1" applyAlignment="1">
      <alignment horizontal="center" vertical="top" wrapText="1"/>
    </xf>
    <xf numFmtId="43" fontId="1" fillId="0" borderId="4" xfId="8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16" fillId="0" borderId="16" xfId="2" applyNumberFormat="1" applyFont="1" applyFill="1" applyBorder="1" applyAlignment="1" applyProtection="1">
      <alignment horizontal="left" wrapText="1"/>
      <protection hidden="1"/>
    </xf>
    <xf numFmtId="0" fontId="5" fillId="0" borderId="6" xfId="0" applyFont="1" applyFill="1" applyBorder="1" applyAlignment="1">
      <alignment vertical="top" wrapText="1"/>
    </xf>
    <xf numFmtId="0" fontId="18" fillId="0" borderId="16" xfId="0" applyFont="1" applyBorder="1"/>
    <xf numFmtId="0" fontId="4" fillId="0" borderId="16" xfId="0" applyFont="1" applyBorder="1" applyAlignment="1">
      <alignment vertical="top" wrapText="1"/>
    </xf>
    <xf numFmtId="43" fontId="5" fillId="0" borderId="16" xfId="8" applyFont="1" applyFill="1" applyBorder="1" applyAlignment="1">
      <alignment horizontal="center" vertical="top" wrapText="1"/>
    </xf>
    <xf numFmtId="2" fontId="1" fillId="0" borderId="4" xfId="8" applyNumberFormat="1" applyFont="1" applyBorder="1" applyAlignment="1">
      <alignment horizontal="center" vertical="top" wrapText="1"/>
    </xf>
    <xf numFmtId="2" fontId="1" fillId="0" borderId="4" xfId="8" applyNumberFormat="1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13" fillId="0" borderId="7" xfId="0" applyFont="1" applyBorder="1" applyAlignment="1">
      <alignment vertical="top" wrapText="1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wrapText="1"/>
    </xf>
    <xf numFmtId="49" fontId="1" fillId="0" borderId="2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wrapText="1"/>
    </xf>
    <xf numFmtId="43" fontId="11" fillId="0" borderId="4" xfId="8" applyFont="1" applyBorder="1" applyAlignment="1">
      <alignment vertical="top" wrapText="1"/>
    </xf>
    <xf numFmtId="43" fontId="8" fillId="0" borderId="4" xfId="8" applyFont="1" applyBorder="1" applyAlignment="1">
      <alignment horizontal="center" vertical="top" wrapText="1"/>
    </xf>
    <xf numFmtId="43" fontId="12" fillId="0" borderId="4" xfId="8" applyFont="1" applyBorder="1" applyAlignment="1">
      <alignment horizontal="center" vertical="top" wrapText="1"/>
    </xf>
    <xf numFmtId="43" fontId="8" fillId="0" borderId="4" xfId="8" applyFont="1" applyBorder="1" applyAlignment="1">
      <alignment vertical="top" wrapText="1"/>
    </xf>
    <xf numFmtId="43" fontId="10" fillId="0" borderId="4" xfId="8" applyFont="1" applyBorder="1" applyAlignment="1">
      <alignment vertical="top" wrapText="1"/>
    </xf>
    <xf numFmtId="43" fontId="11" fillId="0" borderId="4" xfId="8" applyFont="1" applyBorder="1" applyAlignment="1">
      <alignment horizontal="center" wrapText="1"/>
    </xf>
    <xf numFmtId="43" fontId="11" fillId="0" borderId="4" xfId="8" applyFont="1" applyBorder="1" applyAlignment="1">
      <alignment horizontal="center" vertical="top" wrapText="1"/>
    </xf>
    <xf numFmtId="165" fontId="12" fillId="0" borderId="4" xfId="8" applyNumberFormat="1" applyFont="1" applyBorder="1" applyAlignment="1">
      <alignment horizontal="center" vertical="top" wrapText="1"/>
    </xf>
    <xf numFmtId="165" fontId="8" fillId="0" borderId="4" xfId="8" applyNumberFormat="1" applyFont="1" applyBorder="1" applyAlignment="1">
      <alignment horizontal="center" vertical="top" wrapText="1"/>
    </xf>
    <xf numFmtId="165" fontId="10" fillId="0" borderId="4" xfId="8" applyNumberFormat="1" applyFont="1" applyBorder="1" applyAlignment="1">
      <alignment horizontal="center" vertical="top" wrapText="1"/>
    </xf>
    <xf numFmtId="165" fontId="12" fillId="0" borderId="4" xfId="8" applyNumberFormat="1" applyFont="1" applyBorder="1" applyAlignment="1">
      <alignment horizontal="center" wrapText="1"/>
    </xf>
    <xf numFmtId="43" fontId="1" fillId="0" borderId="4" xfId="8" applyFont="1" applyFill="1" applyBorder="1" applyAlignment="1">
      <alignment wrapText="1"/>
    </xf>
    <xf numFmtId="43" fontId="1" fillId="0" borderId="4" xfId="8" applyFont="1" applyFill="1" applyBorder="1" applyAlignment="1">
      <alignment horizontal="justify" wrapText="1"/>
    </xf>
    <xf numFmtId="43" fontId="8" fillId="0" borderId="4" xfId="8" applyFont="1" applyFill="1" applyBorder="1" applyAlignment="1">
      <alignment horizontal="justify" wrapText="1"/>
    </xf>
    <xf numFmtId="0" fontId="0" fillId="0" borderId="10" xfId="0" applyFill="1" applyBorder="1" applyAlignment="1">
      <alignment vertical="top" wrapText="1"/>
    </xf>
    <xf numFmtId="0" fontId="0" fillId="0" borderId="0" xfId="0" applyBorder="1"/>
    <xf numFmtId="0" fontId="16" fillId="0" borderId="16" xfId="2" applyNumberFormat="1" applyFont="1" applyFill="1" applyBorder="1" applyAlignment="1" applyProtection="1">
      <alignment horizontal="left" vertical="top" wrapText="1"/>
      <protection hidden="1"/>
    </xf>
    <xf numFmtId="0" fontId="2" fillId="0" borderId="18" xfId="0" applyFont="1" applyFill="1" applyBorder="1" applyAlignment="1">
      <alignment vertical="top" wrapText="1"/>
    </xf>
    <xf numFmtId="0" fontId="16" fillId="0" borderId="16" xfId="5" applyNumberFormat="1" applyFont="1" applyFill="1" applyBorder="1" applyAlignment="1" applyProtection="1">
      <alignment horizontal="left" vertical="top" wrapText="1"/>
      <protection hidden="1"/>
    </xf>
    <xf numFmtId="43" fontId="6" fillId="0" borderId="7" xfId="8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43" fontId="1" fillId="0" borderId="19" xfId="8" applyFont="1" applyBorder="1" applyAlignment="1">
      <alignment horizontal="center" vertical="top" wrapText="1"/>
    </xf>
    <xf numFmtId="43" fontId="6" fillId="0" borderId="16" xfId="8" applyFont="1" applyBorder="1" applyAlignment="1">
      <alignment vertical="top" wrapText="1"/>
    </xf>
    <xf numFmtId="0" fontId="16" fillId="0" borderId="16" xfId="1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Border="1" applyAlignment="1">
      <alignment wrapText="1"/>
    </xf>
    <xf numFmtId="43" fontId="6" fillId="0" borderId="19" xfId="8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3" fontId="6" fillId="0" borderId="1" xfId="8" applyFont="1" applyFill="1" applyBorder="1" applyAlignment="1">
      <alignment horizontal="center" vertical="top" wrapText="1"/>
    </xf>
    <xf numFmtId="43" fontId="6" fillId="0" borderId="2" xfId="8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43" fontId="10" fillId="0" borderId="1" xfId="8" applyFont="1" applyFill="1" applyBorder="1" applyAlignment="1">
      <alignment vertical="top" wrapText="1"/>
    </xf>
    <xf numFmtId="43" fontId="10" fillId="0" borderId="2" xfId="8" applyFont="1" applyFill="1" applyBorder="1" applyAlignment="1">
      <alignment vertical="top" wrapText="1"/>
    </xf>
    <xf numFmtId="43" fontId="10" fillId="0" borderId="1" xfId="8" applyFont="1" applyFill="1" applyBorder="1" applyAlignment="1">
      <alignment horizontal="center" vertical="top" wrapText="1"/>
    </xf>
    <xf numFmtId="43" fontId="10" fillId="0" borderId="2" xfId="8" applyFont="1" applyFill="1" applyBorder="1" applyAlignment="1">
      <alignment horizontal="center" vertical="top" wrapText="1"/>
    </xf>
    <xf numFmtId="0" fontId="11" fillId="0" borderId="0" xfId="0" applyFont="1" applyAlignment="1">
      <alignment vertical="justify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Финансовый" xfId="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tabSelected="1" zoomScale="126" zoomScaleNormal="126" workbookViewId="0">
      <selection activeCell="D87" sqref="D87:D88"/>
    </sheetView>
  </sheetViews>
  <sheetFormatPr defaultRowHeight="14.4"/>
  <cols>
    <col min="1" max="1" width="21" customWidth="1"/>
    <col min="2" max="2" width="17.77734375" customWidth="1"/>
    <col min="3" max="3" width="15.88671875" customWidth="1"/>
    <col min="4" max="6" width="15.88671875" bestFit="1" customWidth="1"/>
    <col min="7" max="7" width="11" customWidth="1"/>
  </cols>
  <sheetData>
    <row r="2" spans="1:16" ht="33" customHeight="1" thickBot="1">
      <c r="A2" s="115" t="s">
        <v>144</v>
      </c>
      <c r="B2" s="115"/>
      <c r="C2" s="115"/>
      <c r="D2" s="115"/>
      <c r="E2" s="115"/>
      <c r="F2" s="115"/>
      <c r="G2" s="115"/>
    </row>
    <row r="3" spans="1:16" ht="15" thickBot="1">
      <c r="A3" s="2" t="s">
        <v>0</v>
      </c>
      <c r="B3" s="116" t="s">
        <v>2</v>
      </c>
      <c r="C3" s="116" t="s">
        <v>145</v>
      </c>
      <c r="D3" s="118" t="s">
        <v>146</v>
      </c>
      <c r="E3" s="119"/>
      <c r="F3" s="120"/>
      <c r="G3" s="121" t="s">
        <v>155</v>
      </c>
      <c r="H3" s="5"/>
    </row>
    <row r="4" spans="1:16" ht="28.2" thickBot="1">
      <c r="A4" s="3" t="s">
        <v>1</v>
      </c>
      <c r="B4" s="117"/>
      <c r="C4" s="117"/>
      <c r="D4" s="4" t="s">
        <v>3</v>
      </c>
      <c r="E4" s="4" t="s">
        <v>147</v>
      </c>
      <c r="F4" s="6" t="s">
        <v>99</v>
      </c>
      <c r="G4" s="122"/>
      <c r="H4" s="5"/>
    </row>
    <row r="5" spans="1:16" ht="41.4" customHeight="1" thickBot="1">
      <c r="A5" s="123" t="s">
        <v>4</v>
      </c>
      <c r="B5" s="124"/>
      <c r="C5" s="49">
        <f>C6+C8+C10+C12+C15+C17</f>
        <v>7549390</v>
      </c>
      <c r="D5" s="49">
        <f>D6+D8+D12+D10+D15+D17</f>
        <v>8919400</v>
      </c>
      <c r="E5" s="49">
        <f>E6+E8+E10+E12+E15+E17+E19</f>
        <v>7167748.8199999994</v>
      </c>
      <c r="F5" s="49">
        <f>F6+F8+F10+F12+F15+F17+F19</f>
        <v>9005089.0999999996</v>
      </c>
      <c r="G5" s="49">
        <f>D5/C5*100</f>
        <v>118.14729401978173</v>
      </c>
      <c r="H5" s="80"/>
      <c r="I5" s="81"/>
    </row>
    <row r="6" spans="1:16" ht="23.4" thickBot="1">
      <c r="A6" s="43" t="s">
        <v>5</v>
      </c>
      <c r="B6" s="8" t="s">
        <v>6</v>
      </c>
      <c r="C6" s="32">
        <f>C7</f>
        <v>645000</v>
      </c>
      <c r="D6" s="32">
        <f>D7</f>
        <v>760000</v>
      </c>
      <c r="E6" s="32">
        <f>E7</f>
        <v>649635.19999999995</v>
      </c>
      <c r="F6" s="32">
        <f>F7</f>
        <v>826000</v>
      </c>
      <c r="G6" s="32">
        <f>G7</f>
        <v>117.8294573643411</v>
      </c>
      <c r="H6" s="5"/>
    </row>
    <row r="7" spans="1:16" ht="24.6" thickBot="1">
      <c r="A7" s="44" t="s">
        <v>7</v>
      </c>
      <c r="B7" s="9" t="s">
        <v>8</v>
      </c>
      <c r="C7" s="34">
        <v>645000</v>
      </c>
      <c r="D7" s="34">
        <v>760000</v>
      </c>
      <c r="E7" s="34">
        <v>649635.19999999995</v>
      </c>
      <c r="F7" s="33">
        <v>826000</v>
      </c>
      <c r="G7" s="33">
        <f>D7/C7*100</f>
        <v>117.8294573643411</v>
      </c>
      <c r="H7" s="5"/>
    </row>
    <row r="8" spans="1:16" ht="69" thickBot="1">
      <c r="A8" s="43" t="s">
        <v>9</v>
      </c>
      <c r="B8" s="8" t="s">
        <v>10</v>
      </c>
      <c r="C8" s="32">
        <f>C9</f>
        <v>2404110</v>
      </c>
      <c r="D8" s="32">
        <f>D9</f>
        <v>2850400</v>
      </c>
      <c r="E8" s="32">
        <f>E9</f>
        <v>2429116.77</v>
      </c>
      <c r="F8" s="32">
        <f>F9</f>
        <v>2846500</v>
      </c>
      <c r="G8" s="32">
        <f>G9</f>
        <v>118.56362645636015</v>
      </c>
      <c r="H8" s="5"/>
      <c r="J8" s="115"/>
      <c r="K8" s="115"/>
      <c r="L8" s="115"/>
      <c r="M8" s="115"/>
      <c r="N8" s="115"/>
      <c r="O8" s="115"/>
      <c r="P8" s="115"/>
    </row>
    <row r="9" spans="1:16" ht="72.599999999999994" thickBot="1">
      <c r="A9" s="44" t="s">
        <v>11</v>
      </c>
      <c r="B9" s="9" t="s">
        <v>12</v>
      </c>
      <c r="C9" s="34">
        <v>2404110</v>
      </c>
      <c r="D9" s="34">
        <v>2850400</v>
      </c>
      <c r="E9" s="34">
        <v>2429116.77</v>
      </c>
      <c r="F9" s="34">
        <v>2846500</v>
      </c>
      <c r="G9" s="33">
        <f>D9/C9*100</f>
        <v>118.56362645636015</v>
      </c>
      <c r="H9" s="5"/>
      <c r="K9" s="23"/>
      <c r="L9" s="23"/>
      <c r="M9" s="1"/>
      <c r="N9" s="23"/>
      <c r="O9" s="23"/>
    </row>
    <row r="10" spans="1:16" ht="23.4" thickBot="1">
      <c r="A10" s="43" t="s">
        <v>13</v>
      </c>
      <c r="B10" s="8" t="s">
        <v>14</v>
      </c>
      <c r="C10" s="32">
        <f>C11</f>
        <v>0</v>
      </c>
      <c r="D10" s="32">
        <f>D11</f>
        <v>0</v>
      </c>
      <c r="E10" s="35">
        <f>E11</f>
        <v>217589.1</v>
      </c>
      <c r="F10" s="32">
        <f>F11</f>
        <v>217589.1</v>
      </c>
      <c r="G10" s="32">
        <v>0</v>
      </c>
      <c r="H10" s="5"/>
      <c r="K10" s="23"/>
      <c r="L10" s="23"/>
      <c r="M10" s="1"/>
      <c r="N10" s="23"/>
      <c r="O10" s="23"/>
    </row>
    <row r="11" spans="1:16" ht="36.6" thickBot="1">
      <c r="A11" s="44" t="s">
        <v>15</v>
      </c>
      <c r="B11" s="9" t="s">
        <v>16</v>
      </c>
      <c r="C11" s="33">
        <v>0</v>
      </c>
      <c r="D11" s="34">
        <v>0</v>
      </c>
      <c r="E11" s="34">
        <v>217589.1</v>
      </c>
      <c r="F11" s="34">
        <v>217589.1</v>
      </c>
      <c r="G11" s="33">
        <v>0</v>
      </c>
      <c r="H11" s="5"/>
    </row>
    <row r="12" spans="1:16" ht="23.4" thickBot="1">
      <c r="A12" s="43" t="s">
        <v>17</v>
      </c>
      <c r="B12" s="8" t="s">
        <v>18</v>
      </c>
      <c r="C12" s="32">
        <f>C13+C14</f>
        <v>4300280</v>
      </c>
      <c r="D12" s="32">
        <f>D13+D14</f>
        <v>5053000</v>
      </c>
      <c r="E12" s="32">
        <f>E13+E14</f>
        <v>3678299.3600000003</v>
      </c>
      <c r="F12" s="32">
        <f>F13+F14</f>
        <v>4885000</v>
      </c>
      <c r="G12" s="32">
        <f>D12/C12*100</f>
        <v>117.50397648525212</v>
      </c>
      <c r="H12" s="5"/>
    </row>
    <row r="13" spans="1:16" ht="24.6" thickBot="1">
      <c r="A13" s="44" t="s">
        <v>19</v>
      </c>
      <c r="B13" s="9" t="s">
        <v>20</v>
      </c>
      <c r="C13" s="34">
        <v>681780</v>
      </c>
      <c r="D13" s="34">
        <v>872000</v>
      </c>
      <c r="E13" s="34">
        <v>659574.12</v>
      </c>
      <c r="F13" s="33">
        <v>988000</v>
      </c>
      <c r="G13" s="33">
        <f>D13/C13*100</f>
        <v>127.90049576109594</v>
      </c>
      <c r="H13" s="5"/>
    </row>
    <row r="14" spans="1:16" ht="15" thickBot="1">
      <c r="A14" s="44" t="s">
        <v>21</v>
      </c>
      <c r="B14" s="9" t="s">
        <v>22</v>
      </c>
      <c r="C14" s="33">
        <v>3618500</v>
      </c>
      <c r="D14" s="33">
        <v>4181000</v>
      </c>
      <c r="E14" s="33">
        <v>3018725.24</v>
      </c>
      <c r="F14" s="33">
        <v>3897000</v>
      </c>
      <c r="G14" s="33">
        <f>D14/C14*100</f>
        <v>115.54511537930081</v>
      </c>
      <c r="H14" s="5"/>
    </row>
    <row r="15" spans="1:16" ht="80.400000000000006" thickBot="1">
      <c r="A15" s="43" t="s">
        <v>23</v>
      </c>
      <c r="B15" s="8" t="s">
        <v>24</v>
      </c>
      <c r="C15" s="32">
        <f>C16</f>
        <v>200000</v>
      </c>
      <c r="D15" s="32">
        <f>D16</f>
        <v>256000</v>
      </c>
      <c r="E15" s="32">
        <f>E16</f>
        <v>193108.39</v>
      </c>
      <c r="F15" s="32">
        <f>F16</f>
        <v>230000</v>
      </c>
      <c r="G15" s="32">
        <f>D15/C15*100</f>
        <v>128</v>
      </c>
      <c r="H15" s="5"/>
    </row>
    <row r="16" spans="1:16" ht="180.6" thickBot="1">
      <c r="A16" s="44" t="s">
        <v>73</v>
      </c>
      <c r="B16" s="9" t="s">
        <v>25</v>
      </c>
      <c r="C16" s="33">
        <v>200000</v>
      </c>
      <c r="D16" s="33">
        <v>256000</v>
      </c>
      <c r="E16" s="33">
        <v>193108.39</v>
      </c>
      <c r="F16" s="33">
        <v>230000</v>
      </c>
      <c r="G16" s="33">
        <f t="shared" ref="G16:G23" si="0">D16/C16*100</f>
        <v>128</v>
      </c>
      <c r="H16" s="5"/>
    </row>
    <row r="17" spans="1:8" ht="51.6" thickBot="1">
      <c r="A17" s="43" t="s">
        <v>26</v>
      </c>
      <c r="B17" s="10" t="s">
        <v>27</v>
      </c>
      <c r="C17" s="32">
        <f>C18</f>
        <v>0</v>
      </c>
      <c r="D17" s="56">
        <f>D18</f>
        <v>0</v>
      </c>
      <c r="E17" s="56">
        <f>E18</f>
        <v>0</v>
      </c>
      <c r="F17" s="56">
        <f>F18</f>
        <v>0</v>
      </c>
      <c r="G17" s="56">
        <v>0</v>
      </c>
      <c r="H17" s="5"/>
    </row>
    <row r="18" spans="1:8" ht="60.6" thickBot="1">
      <c r="A18" s="44" t="s">
        <v>74</v>
      </c>
      <c r="B18" s="12" t="s">
        <v>28</v>
      </c>
      <c r="C18" s="33">
        <v>0</v>
      </c>
      <c r="D18" s="36">
        <v>0</v>
      </c>
      <c r="E18" s="36">
        <v>0</v>
      </c>
      <c r="F18" s="37">
        <v>0</v>
      </c>
      <c r="G18" s="37">
        <v>0</v>
      </c>
      <c r="H18" s="5"/>
    </row>
    <row r="19" spans="1:8" s="23" customFormat="1" ht="23.4" thickBot="1">
      <c r="A19" s="43" t="s">
        <v>95</v>
      </c>
      <c r="B19" s="41" t="s">
        <v>97</v>
      </c>
      <c r="C19" s="56">
        <f>C20</f>
        <v>0</v>
      </c>
      <c r="D19" s="57">
        <f>D20</f>
        <v>0</v>
      </c>
      <c r="E19" s="35">
        <f>E20</f>
        <v>0</v>
      </c>
      <c r="F19" s="56">
        <v>0</v>
      </c>
      <c r="G19" s="56">
        <f>G20</f>
        <v>0</v>
      </c>
      <c r="H19" s="5"/>
    </row>
    <row r="20" spans="1:8" s="23" customFormat="1" ht="120.6" thickBot="1">
      <c r="A20" s="44" t="s">
        <v>93</v>
      </c>
      <c r="B20" s="12" t="s">
        <v>94</v>
      </c>
      <c r="C20" s="37">
        <v>0</v>
      </c>
      <c r="D20" s="36">
        <v>0</v>
      </c>
      <c r="E20" s="34">
        <v>0</v>
      </c>
      <c r="F20" s="37">
        <v>0</v>
      </c>
      <c r="G20" s="37">
        <v>0</v>
      </c>
      <c r="H20" s="5"/>
    </row>
    <row r="21" spans="1:8" ht="23.4" thickBot="1">
      <c r="A21" s="43" t="s">
        <v>29</v>
      </c>
      <c r="B21" s="8" t="s">
        <v>30</v>
      </c>
      <c r="C21" s="48">
        <f>C22+C29+C38+C40+C47</f>
        <v>23819117</v>
      </c>
      <c r="D21" s="48">
        <f>D22+D29+D32+D38+D40+D47</f>
        <v>21991146</v>
      </c>
      <c r="E21" s="48">
        <f>E22+E29+E40+E47+E38</f>
        <v>18368086.240000002</v>
      </c>
      <c r="F21" s="48">
        <f>F22+F29+F38+F40+F47</f>
        <v>20222627.149999999</v>
      </c>
      <c r="G21" s="32">
        <f t="shared" si="0"/>
        <v>92.325613917594012</v>
      </c>
      <c r="H21" s="5"/>
    </row>
    <row r="22" spans="1:8" ht="46.2" thickBot="1">
      <c r="A22" s="43" t="s">
        <v>102</v>
      </c>
      <c r="B22" s="8" t="s">
        <v>31</v>
      </c>
      <c r="C22" s="32">
        <f>C23+C24+C25</f>
        <v>8955500</v>
      </c>
      <c r="D22" s="32">
        <f>D23+D24+D25</f>
        <v>7316000</v>
      </c>
      <c r="E22" s="32">
        <f>E23+E24+E25</f>
        <v>7468000</v>
      </c>
      <c r="F22" s="32">
        <f>F23+F24+F25</f>
        <v>7468000</v>
      </c>
      <c r="G22" s="32">
        <f t="shared" si="0"/>
        <v>81.692814471553802</v>
      </c>
      <c r="H22" s="5"/>
    </row>
    <row r="23" spans="1:8" s="22" customFormat="1" ht="91.2" customHeight="1" thickBot="1">
      <c r="A23" s="44" t="s">
        <v>75</v>
      </c>
      <c r="B23" s="40" t="s">
        <v>92</v>
      </c>
      <c r="C23" s="33">
        <v>7357000</v>
      </c>
      <c r="D23" s="33">
        <v>7238000</v>
      </c>
      <c r="E23" s="33">
        <v>7238000</v>
      </c>
      <c r="F23" s="33">
        <f>D23</f>
        <v>7238000</v>
      </c>
      <c r="G23" s="33">
        <f t="shared" si="0"/>
        <v>98.382492863939106</v>
      </c>
      <c r="H23" s="5"/>
    </row>
    <row r="24" spans="1:8" s="23" customFormat="1" ht="91.2" customHeight="1" thickBot="1">
      <c r="A24" s="50" t="s">
        <v>90</v>
      </c>
      <c r="B24" s="39" t="s">
        <v>91</v>
      </c>
      <c r="C24" s="33">
        <v>88000</v>
      </c>
      <c r="D24" s="33">
        <v>78000</v>
      </c>
      <c r="E24" s="33">
        <v>78000</v>
      </c>
      <c r="F24" s="33">
        <v>78000</v>
      </c>
      <c r="G24" s="37">
        <v>100</v>
      </c>
      <c r="H24" s="5"/>
    </row>
    <row r="25" spans="1:8" s="22" customFormat="1" ht="23.4" thickBot="1">
      <c r="A25" s="52" t="s">
        <v>78</v>
      </c>
      <c r="B25" s="53" t="s">
        <v>79</v>
      </c>
      <c r="C25" s="32">
        <f>C26+C27+C28</f>
        <v>1510500</v>
      </c>
      <c r="D25" s="32">
        <f>D26+D27+D28</f>
        <v>0</v>
      </c>
      <c r="E25" s="32">
        <f>+E26+E27+E28</f>
        <v>152000</v>
      </c>
      <c r="F25" s="32">
        <f>F26+F27+F28</f>
        <v>152000</v>
      </c>
      <c r="G25" s="32">
        <f>D25/C25*100</f>
        <v>0</v>
      </c>
      <c r="H25" s="5"/>
    </row>
    <row r="26" spans="1:8" s="21" customFormat="1" ht="133.19999999999999" customHeight="1" thickBot="1">
      <c r="A26" s="50" t="s">
        <v>77</v>
      </c>
      <c r="B26" s="51" t="s">
        <v>76</v>
      </c>
      <c r="C26" s="33">
        <v>1510500</v>
      </c>
      <c r="D26" s="33">
        <v>0</v>
      </c>
      <c r="E26" s="33">
        <v>152000</v>
      </c>
      <c r="F26" s="33">
        <v>152000</v>
      </c>
      <c r="G26" s="33">
        <f>D26/C26*100</f>
        <v>0</v>
      </c>
      <c r="H26" s="5"/>
    </row>
    <row r="27" spans="1:8" s="23" customFormat="1" ht="133.19999999999999" customHeight="1" thickBot="1">
      <c r="A27" s="83" t="s">
        <v>124</v>
      </c>
      <c r="B27" s="82" t="s">
        <v>125</v>
      </c>
      <c r="C27" s="33">
        <v>0</v>
      </c>
      <c r="D27" s="33">
        <v>0</v>
      </c>
      <c r="E27" s="33">
        <v>0</v>
      </c>
      <c r="F27" s="33">
        <v>0</v>
      </c>
      <c r="G27" s="33" t="e">
        <f>D27/C27*100</f>
        <v>#DIV/0!</v>
      </c>
      <c r="H27" s="5"/>
    </row>
    <row r="28" spans="1:8" s="23" customFormat="1" ht="133.19999999999999" customHeight="1" thickBot="1">
      <c r="A28" s="83" t="s">
        <v>126</v>
      </c>
      <c r="B28" s="82" t="s">
        <v>127</v>
      </c>
      <c r="C28" s="33">
        <v>0</v>
      </c>
      <c r="D28" s="33">
        <v>0</v>
      </c>
      <c r="E28" s="33">
        <v>0</v>
      </c>
      <c r="F28" s="33">
        <v>0</v>
      </c>
      <c r="G28" s="33" t="e">
        <f>D28/C28*100</f>
        <v>#DIV/0!</v>
      </c>
      <c r="H28" s="5"/>
    </row>
    <row r="29" spans="1:8" ht="77.400000000000006" customHeight="1" thickBot="1">
      <c r="A29" s="45" t="s">
        <v>80</v>
      </c>
      <c r="B29" s="13" t="s">
        <v>32</v>
      </c>
      <c r="C29" s="35">
        <f>C30+C31+C33+C34+C35+C36</f>
        <v>9817630</v>
      </c>
      <c r="D29" s="32">
        <f>D30+D31+D33+D34+D35+D36+D37</f>
        <v>10153993</v>
      </c>
      <c r="E29" s="32">
        <f>E30+E31+E33+E34+E35+E36+E37</f>
        <v>6597539.0499999998</v>
      </c>
      <c r="F29" s="32">
        <f>F30+F31+F32+F33+F34+F35+F36+C37</f>
        <v>8244730.7400000002</v>
      </c>
      <c r="G29" s="32">
        <f t="shared" ref="G29:G48" si="1">D29/C29*100</f>
        <v>103.42611200462841</v>
      </c>
      <c r="H29" s="5"/>
    </row>
    <row r="30" spans="1:8" ht="145.19999999999999" thickBot="1">
      <c r="A30" s="46" t="s">
        <v>81</v>
      </c>
      <c r="B30" s="14" t="s">
        <v>33</v>
      </c>
      <c r="C30" s="33">
        <v>4478949</v>
      </c>
      <c r="D30" s="33">
        <v>4660918</v>
      </c>
      <c r="E30" s="33">
        <v>3030967.31</v>
      </c>
      <c r="F30" s="33">
        <v>4660918</v>
      </c>
      <c r="G30" s="33">
        <f t="shared" si="1"/>
        <v>104.06276115222566</v>
      </c>
      <c r="H30" s="5"/>
    </row>
    <row r="31" spans="1:8" ht="72.599999999999994" thickBot="1">
      <c r="A31" s="44" t="s">
        <v>82</v>
      </c>
      <c r="B31" s="9" t="s">
        <v>34</v>
      </c>
      <c r="C31" s="34">
        <v>399631</v>
      </c>
      <c r="D31" s="34">
        <v>0</v>
      </c>
      <c r="E31" s="33">
        <v>0</v>
      </c>
      <c r="F31" s="33">
        <v>0</v>
      </c>
      <c r="G31" s="33">
        <f t="shared" si="1"/>
        <v>0</v>
      </c>
      <c r="H31" s="5"/>
    </row>
    <row r="32" spans="1:8" s="23" customFormat="1" ht="60.6" thickBot="1">
      <c r="A32" s="47" t="s">
        <v>100</v>
      </c>
      <c r="B32" s="9" t="s">
        <v>101</v>
      </c>
      <c r="C32" s="34">
        <v>0</v>
      </c>
      <c r="D32" s="34">
        <v>0</v>
      </c>
      <c r="E32" s="37">
        <v>0</v>
      </c>
      <c r="F32" s="33">
        <v>0</v>
      </c>
      <c r="G32" s="37">
        <v>0</v>
      </c>
      <c r="H32" s="5"/>
    </row>
    <row r="33" spans="1:8" ht="73.2" thickBot="1">
      <c r="A33" s="46" t="s">
        <v>83</v>
      </c>
      <c r="B33" s="58" t="s">
        <v>35</v>
      </c>
      <c r="C33" s="34">
        <v>4010570</v>
      </c>
      <c r="D33" s="34">
        <v>3058193</v>
      </c>
      <c r="E33" s="33">
        <v>3058192.7</v>
      </c>
      <c r="F33" s="33">
        <v>3058192.7</v>
      </c>
      <c r="G33" s="37">
        <v>141.19999999999999</v>
      </c>
      <c r="H33" s="5"/>
    </row>
    <row r="34" spans="1:8" s="22" customFormat="1" ht="156.6" thickBot="1">
      <c r="A34" s="24" t="s">
        <v>129</v>
      </c>
      <c r="B34" s="84" t="s">
        <v>128</v>
      </c>
      <c r="C34" s="36">
        <v>35480</v>
      </c>
      <c r="D34" s="36">
        <v>34482</v>
      </c>
      <c r="E34" s="37">
        <v>17241</v>
      </c>
      <c r="F34" s="37">
        <v>34482</v>
      </c>
      <c r="G34" s="37">
        <f>D34/C34*100</f>
        <v>97.187147688838778</v>
      </c>
      <c r="H34" s="5"/>
    </row>
    <row r="35" spans="1:8" ht="84.6" thickBot="1">
      <c r="A35" s="44" t="s">
        <v>131</v>
      </c>
      <c r="B35" s="9" t="s">
        <v>130</v>
      </c>
      <c r="C35" s="33">
        <v>370500</v>
      </c>
      <c r="D35" s="33">
        <v>0</v>
      </c>
      <c r="E35" s="33">
        <v>0</v>
      </c>
      <c r="F35" s="33">
        <v>0</v>
      </c>
      <c r="G35" s="33">
        <f>D35/C35*100</f>
        <v>0</v>
      </c>
      <c r="H35" s="5"/>
    </row>
    <row r="36" spans="1:8" s="23" customFormat="1" ht="132.6" thickBot="1">
      <c r="A36" s="44" t="s">
        <v>133</v>
      </c>
      <c r="B36" s="9" t="s">
        <v>134</v>
      </c>
      <c r="C36" s="33">
        <v>522500</v>
      </c>
      <c r="D36" s="33">
        <v>500000</v>
      </c>
      <c r="E36" s="33">
        <v>491138.04</v>
      </c>
      <c r="F36" s="33">
        <v>491138.04</v>
      </c>
      <c r="G36" s="33">
        <f>D36/C36*100</f>
        <v>95.693779904306226</v>
      </c>
      <c r="H36" s="5"/>
    </row>
    <row r="37" spans="1:8" s="23" customFormat="1" ht="96.6" thickBot="1">
      <c r="A37" s="44" t="s">
        <v>149</v>
      </c>
      <c r="B37" s="9" t="s">
        <v>150</v>
      </c>
      <c r="C37" s="33"/>
      <c r="D37" s="33">
        <v>1900400</v>
      </c>
      <c r="E37" s="33"/>
      <c r="F37" s="33">
        <v>1900400</v>
      </c>
      <c r="G37" s="33"/>
      <c r="H37" s="5"/>
    </row>
    <row r="38" spans="1:8" ht="69" thickBot="1">
      <c r="A38" s="43" t="s">
        <v>85</v>
      </c>
      <c r="B38" s="8" t="s">
        <v>36</v>
      </c>
      <c r="C38" s="32">
        <f>C39</f>
        <v>257217</v>
      </c>
      <c r="D38" s="32">
        <f>D39</f>
        <v>293942</v>
      </c>
      <c r="E38" s="32">
        <f>E39</f>
        <v>211296.67</v>
      </c>
      <c r="F38" s="32">
        <f>F39</f>
        <v>293942</v>
      </c>
      <c r="G38" s="32">
        <f t="shared" si="1"/>
        <v>114.27782767079937</v>
      </c>
      <c r="H38" s="5"/>
    </row>
    <row r="39" spans="1:8" ht="84.6" thickBot="1">
      <c r="A39" s="44" t="s">
        <v>84</v>
      </c>
      <c r="B39" s="9" t="s">
        <v>37</v>
      </c>
      <c r="C39" s="34">
        <v>257217</v>
      </c>
      <c r="D39" s="34">
        <v>293942</v>
      </c>
      <c r="E39" s="34">
        <v>211296.67</v>
      </c>
      <c r="F39" s="34">
        <v>293942</v>
      </c>
      <c r="G39" s="33">
        <f t="shared" si="1"/>
        <v>114.27782767079937</v>
      </c>
      <c r="H39" s="5"/>
    </row>
    <row r="40" spans="1:8" ht="34.799999999999997" thickBot="1">
      <c r="A40" s="7" t="s">
        <v>38</v>
      </c>
      <c r="B40" s="8" t="s">
        <v>39</v>
      </c>
      <c r="C40" s="32">
        <f>C41+C42+C43+C44</f>
        <v>4788770</v>
      </c>
      <c r="D40" s="32">
        <f>D41+D42+D43+D44+D45+D46</f>
        <v>4177211</v>
      </c>
      <c r="E40" s="32">
        <f>E41+E42+E43+E44+E45+E46</f>
        <v>4041250.52</v>
      </c>
      <c r="F40" s="32">
        <f>F41+F42+F43+F44+F45+F46</f>
        <v>4165954.41</v>
      </c>
      <c r="G40" s="32">
        <f t="shared" si="1"/>
        <v>87.229309405129086</v>
      </c>
      <c r="H40" s="5"/>
    </row>
    <row r="41" spans="1:8" ht="156.6" thickBot="1">
      <c r="A41" s="38" t="s">
        <v>86</v>
      </c>
      <c r="B41" s="40" t="s">
        <v>40</v>
      </c>
      <c r="C41" s="85">
        <v>1325405</v>
      </c>
      <c r="D41" s="34">
        <v>1101487</v>
      </c>
      <c r="E41" s="34">
        <v>976783.11</v>
      </c>
      <c r="F41" s="34">
        <v>1101487</v>
      </c>
      <c r="G41" s="33">
        <f t="shared" si="1"/>
        <v>83.105692222377314</v>
      </c>
      <c r="H41" s="5"/>
    </row>
    <row r="42" spans="1:8" s="23" customFormat="1" ht="47.4" customHeight="1" thickBot="1">
      <c r="A42" s="39" t="s">
        <v>135</v>
      </c>
      <c r="B42" s="39" t="s">
        <v>136</v>
      </c>
      <c r="C42" s="88">
        <v>2487456</v>
      </c>
      <c r="D42" s="34">
        <v>2722701</v>
      </c>
      <c r="E42" s="34">
        <v>2649279.41</v>
      </c>
      <c r="F42" s="34">
        <v>2649279.41</v>
      </c>
      <c r="G42" s="33">
        <f>D42/C42*100</f>
        <v>109.45725271120375</v>
      </c>
      <c r="H42" s="5"/>
    </row>
    <row r="43" spans="1:8" s="23" customFormat="1" ht="47.4" customHeight="1" thickBot="1">
      <c r="A43" s="39" t="s">
        <v>137</v>
      </c>
      <c r="B43" s="89" t="s">
        <v>138</v>
      </c>
      <c r="C43" s="88">
        <v>125909</v>
      </c>
      <c r="D43" s="34">
        <v>0</v>
      </c>
      <c r="E43" s="34">
        <v>62165</v>
      </c>
      <c r="F43" s="34">
        <v>62165</v>
      </c>
      <c r="G43" s="33">
        <f>D43/C43*100</f>
        <v>0</v>
      </c>
      <c r="H43" s="5"/>
    </row>
    <row r="44" spans="1:8" s="23" customFormat="1" ht="47.4" customHeight="1" thickBot="1">
      <c r="A44" s="39" t="s">
        <v>139</v>
      </c>
      <c r="B44" s="89" t="s">
        <v>140</v>
      </c>
      <c r="C44" s="88">
        <v>850000</v>
      </c>
      <c r="D44" s="34">
        <v>0</v>
      </c>
      <c r="E44" s="34">
        <v>0</v>
      </c>
      <c r="F44" s="34">
        <v>0</v>
      </c>
      <c r="G44" s="33">
        <f>D44/C44*100</f>
        <v>0</v>
      </c>
      <c r="H44" s="5"/>
    </row>
    <row r="45" spans="1:8" s="23" customFormat="1" ht="47.4" customHeight="1" thickBot="1">
      <c r="A45" s="39" t="s">
        <v>151</v>
      </c>
      <c r="B45" s="89" t="s">
        <v>153</v>
      </c>
      <c r="C45" s="91"/>
      <c r="D45" s="34">
        <v>313963</v>
      </c>
      <c r="E45" s="34">
        <v>313963</v>
      </c>
      <c r="F45" s="34">
        <v>313963</v>
      </c>
      <c r="G45" s="33"/>
      <c r="H45" s="5"/>
    </row>
    <row r="46" spans="1:8" s="23" customFormat="1" ht="47.4" customHeight="1" thickBot="1">
      <c r="A46" s="39" t="s">
        <v>152</v>
      </c>
      <c r="B46" s="89" t="s">
        <v>154</v>
      </c>
      <c r="C46" s="91"/>
      <c r="D46" s="34">
        <v>39060</v>
      </c>
      <c r="E46" s="34">
        <v>39060</v>
      </c>
      <c r="F46" s="34">
        <v>39060</v>
      </c>
      <c r="G46" s="33"/>
      <c r="H46" s="5"/>
    </row>
    <row r="47" spans="1:8" s="23" customFormat="1" ht="34.799999999999997" thickBot="1">
      <c r="A47" s="86" t="s">
        <v>96</v>
      </c>
      <c r="B47" s="86" t="s">
        <v>98</v>
      </c>
      <c r="C47" s="87">
        <f>C48</f>
        <v>0</v>
      </c>
      <c r="D47" s="35">
        <f>D48</f>
        <v>50000</v>
      </c>
      <c r="E47" s="35">
        <f>E48</f>
        <v>50000</v>
      </c>
      <c r="F47" s="35">
        <f>F48</f>
        <v>50000</v>
      </c>
      <c r="G47" s="32" t="e">
        <f>G48</f>
        <v>#DIV/0!</v>
      </c>
      <c r="H47" s="5"/>
    </row>
    <row r="48" spans="1:8" ht="48.6" thickBot="1">
      <c r="A48" s="38" t="s">
        <v>87</v>
      </c>
      <c r="B48" s="40" t="s">
        <v>41</v>
      </c>
      <c r="C48" s="34">
        <v>0</v>
      </c>
      <c r="D48" s="34">
        <v>50000</v>
      </c>
      <c r="E48" s="33">
        <v>50000</v>
      </c>
      <c r="F48" s="33">
        <v>50000</v>
      </c>
      <c r="G48" s="34" t="e">
        <f t="shared" si="1"/>
        <v>#DIV/0!</v>
      </c>
      <c r="H48" s="5"/>
    </row>
    <row r="49" spans="1:8" ht="15" thickBot="1">
      <c r="A49" s="54" t="s">
        <v>42</v>
      </c>
      <c r="B49" s="54"/>
      <c r="C49" s="55">
        <f>C21+C5</f>
        <v>31368507</v>
      </c>
      <c r="D49" s="42">
        <f>D5+D21</f>
        <v>30910546</v>
      </c>
      <c r="E49" s="42">
        <f>E5+E21</f>
        <v>25535835.060000002</v>
      </c>
      <c r="F49" s="42">
        <f>F5+F21</f>
        <v>29227716.25</v>
      </c>
      <c r="G49" s="42">
        <f>D49/C49*100</f>
        <v>98.540061214899382</v>
      </c>
      <c r="H49" s="5"/>
    </row>
    <row r="50" spans="1:8" ht="18">
      <c r="B50" s="114" t="s">
        <v>103</v>
      </c>
      <c r="C50" s="114"/>
      <c r="D50" s="114"/>
      <c r="E50" s="114"/>
    </row>
    <row r="51" spans="1:8" ht="15" thickBot="1">
      <c r="A51" s="1"/>
    </row>
    <row r="52" spans="1:8">
      <c r="A52" s="96" t="s">
        <v>43</v>
      </c>
      <c r="B52" s="106" t="s">
        <v>44</v>
      </c>
      <c r="C52" s="109" t="s">
        <v>148</v>
      </c>
      <c r="D52" s="99"/>
      <c r="E52" s="99"/>
      <c r="F52" s="99"/>
      <c r="G52" s="99"/>
      <c r="H52" s="5"/>
    </row>
    <row r="53" spans="1:8">
      <c r="A53" s="97"/>
      <c r="B53" s="107"/>
      <c r="C53" s="110"/>
      <c r="D53" s="100" t="s">
        <v>146</v>
      </c>
      <c r="E53" s="101"/>
      <c r="F53" s="101"/>
      <c r="G53" s="102" t="s">
        <v>141</v>
      </c>
      <c r="H53" s="5"/>
    </row>
    <row r="54" spans="1:8">
      <c r="A54" s="97"/>
      <c r="B54" s="107"/>
      <c r="C54" s="110"/>
      <c r="D54" s="97" t="s">
        <v>45</v>
      </c>
      <c r="E54" s="15" t="s">
        <v>46</v>
      </c>
      <c r="F54" s="110" t="s">
        <v>47</v>
      </c>
      <c r="G54" s="102"/>
      <c r="H54" s="125"/>
    </row>
    <row r="55" spans="1:8">
      <c r="A55" s="97"/>
      <c r="B55" s="107"/>
      <c r="C55" s="110"/>
      <c r="D55" s="97"/>
      <c r="E55" s="15" t="s">
        <v>132</v>
      </c>
      <c r="F55" s="110"/>
      <c r="G55" s="102"/>
      <c r="H55" s="125"/>
    </row>
    <row r="56" spans="1:8" ht="15" thickBot="1">
      <c r="A56" s="98"/>
      <c r="B56" s="108"/>
      <c r="C56" s="111"/>
      <c r="D56" s="98"/>
      <c r="E56" s="16"/>
      <c r="F56" s="111"/>
      <c r="G56" s="103"/>
      <c r="H56" s="125"/>
    </row>
    <row r="57" spans="1:8" ht="28.2" thickBot="1">
      <c r="A57" s="62" t="s">
        <v>104</v>
      </c>
      <c r="B57" s="11" t="s">
        <v>48</v>
      </c>
      <c r="C57" s="35">
        <f>C58+C59+C60+C61+C62+C63</f>
        <v>8642558.8499999996</v>
      </c>
      <c r="D57" s="35">
        <f>D58+D59+D60+D61+D62+D63</f>
        <v>8569428.8800000008</v>
      </c>
      <c r="E57" s="32">
        <f>E58+E59+E60+E61+E62+E63</f>
        <v>7732074.5999999996</v>
      </c>
      <c r="F57" s="35">
        <f>F58+F59+F60+F61+F62+F63</f>
        <v>8569428.8800000008</v>
      </c>
      <c r="G57" s="4">
        <v>125.7</v>
      </c>
      <c r="H57" s="5"/>
    </row>
    <row r="58" spans="1:8" ht="111" thickBot="1">
      <c r="A58" s="63" t="s">
        <v>105</v>
      </c>
      <c r="B58" s="17" t="s">
        <v>49</v>
      </c>
      <c r="C58" s="66">
        <v>1181975.52</v>
      </c>
      <c r="D58" s="66">
        <v>1775526.58</v>
      </c>
      <c r="E58" s="72">
        <v>1694942.11</v>
      </c>
      <c r="F58" s="66">
        <f>D58</f>
        <v>1775526.58</v>
      </c>
      <c r="G58" s="27">
        <f>D58/C58*100</f>
        <v>150.21686574354771</v>
      </c>
      <c r="H58" s="5"/>
    </row>
    <row r="59" spans="1:8" ht="180" thickBot="1">
      <c r="A59" s="63" t="s">
        <v>106</v>
      </c>
      <c r="B59" s="17" t="s">
        <v>50</v>
      </c>
      <c r="C59" s="66">
        <v>4857769.51</v>
      </c>
      <c r="D59" s="66">
        <v>4445304.16</v>
      </c>
      <c r="E59" s="68">
        <v>3902678.55</v>
      </c>
      <c r="F59" s="66">
        <f>D59</f>
        <v>4445304.16</v>
      </c>
      <c r="G59" s="27">
        <f>D59/C59*100</f>
        <v>91.509161784005684</v>
      </c>
      <c r="H59" s="5"/>
    </row>
    <row r="60" spans="1:8" ht="138.6" thickBot="1">
      <c r="A60" s="63" t="s">
        <v>107</v>
      </c>
      <c r="B60" s="17" t="s">
        <v>51</v>
      </c>
      <c r="C60" s="66">
        <v>104000</v>
      </c>
      <c r="D60" s="66">
        <v>110000</v>
      </c>
      <c r="E60" s="68">
        <v>82500</v>
      </c>
      <c r="F60" s="66">
        <f>D60</f>
        <v>110000</v>
      </c>
      <c r="G60" s="27">
        <f>D60/C60*100</f>
        <v>105.76923076923077</v>
      </c>
      <c r="H60" s="5"/>
    </row>
    <row r="61" spans="1:8" ht="55.8" thickBot="1">
      <c r="A61" s="63" t="s">
        <v>108</v>
      </c>
      <c r="B61" s="17" t="s">
        <v>52</v>
      </c>
      <c r="C61" s="66">
        <v>0</v>
      </c>
      <c r="D61" s="25">
        <v>0</v>
      </c>
      <c r="E61" s="28">
        <v>0</v>
      </c>
      <c r="F61" s="25">
        <v>0</v>
      </c>
      <c r="G61" s="28">
        <v>0</v>
      </c>
      <c r="H61" s="5"/>
    </row>
    <row r="62" spans="1:8" ht="15" thickBot="1">
      <c r="A62" s="63" t="s">
        <v>109</v>
      </c>
      <c r="B62" s="17" t="s">
        <v>53</v>
      </c>
      <c r="C62" s="66">
        <v>0</v>
      </c>
      <c r="D62" s="66">
        <v>0</v>
      </c>
      <c r="E62" s="28">
        <v>0</v>
      </c>
      <c r="F62" s="25">
        <v>0</v>
      </c>
      <c r="G62" s="28" t="e">
        <f>D62/C62*100</f>
        <v>#DIV/0!</v>
      </c>
      <c r="H62" s="5"/>
    </row>
    <row r="63" spans="1:8" ht="42" thickBot="1">
      <c r="A63" s="63" t="s">
        <v>110</v>
      </c>
      <c r="B63" s="17" t="s">
        <v>54</v>
      </c>
      <c r="C63" s="66">
        <v>2498813.8199999998</v>
      </c>
      <c r="D63" s="66">
        <v>2238598.14</v>
      </c>
      <c r="E63" s="68">
        <v>2051953.94</v>
      </c>
      <c r="F63" s="66">
        <v>2238598.14</v>
      </c>
      <c r="G63" s="68">
        <f t="shared" ref="G63:G68" si="2">D63/C63*100</f>
        <v>89.586431853494403</v>
      </c>
      <c r="H63" s="5"/>
    </row>
    <row r="64" spans="1:8" ht="28.2" thickBot="1">
      <c r="A64" s="62" t="s">
        <v>111</v>
      </c>
      <c r="B64" s="11" t="s">
        <v>55</v>
      </c>
      <c r="C64" s="35">
        <f>C65</f>
        <v>257217</v>
      </c>
      <c r="D64" s="32">
        <f>D65</f>
        <v>293942</v>
      </c>
      <c r="E64" s="67">
        <f>E65</f>
        <v>211296.67</v>
      </c>
      <c r="F64" s="35">
        <f>F65</f>
        <v>293942</v>
      </c>
      <c r="G64" s="30">
        <f t="shared" si="2"/>
        <v>114.27782767079937</v>
      </c>
      <c r="H64" s="5"/>
    </row>
    <row r="65" spans="1:8" ht="42" thickBot="1">
      <c r="A65" s="63" t="s">
        <v>112</v>
      </c>
      <c r="B65" s="17" t="s">
        <v>56</v>
      </c>
      <c r="C65" s="66">
        <v>257217</v>
      </c>
      <c r="D65" s="66">
        <v>293942</v>
      </c>
      <c r="E65" s="68">
        <v>211296.67</v>
      </c>
      <c r="F65" s="66">
        <f>D65</f>
        <v>293942</v>
      </c>
      <c r="G65" s="27">
        <f t="shared" si="2"/>
        <v>114.27782767079937</v>
      </c>
      <c r="H65" s="5"/>
    </row>
    <row r="66" spans="1:8" ht="72.599999999999994" thickBot="1">
      <c r="A66" s="62" t="s">
        <v>113</v>
      </c>
      <c r="B66" s="18" t="s">
        <v>57</v>
      </c>
      <c r="C66" s="35">
        <f>C67</f>
        <v>241432.76</v>
      </c>
      <c r="D66" s="35">
        <f>D67</f>
        <v>120781.9</v>
      </c>
      <c r="E66" s="67">
        <f>E67</f>
        <v>113952.9</v>
      </c>
      <c r="F66" s="35">
        <f>F67</f>
        <v>120781.9</v>
      </c>
      <c r="G66" s="30">
        <f t="shared" si="2"/>
        <v>50.027137990718408</v>
      </c>
      <c r="H66" s="5"/>
    </row>
    <row r="67" spans="1:8" ht="43.2" customHeight="1" thickBot="1">
      <c r="A67" s="63" t="s">
        <v>114</v>
      </c>
      <c r="B67" s="130" t="s">
        <v>159</v>
      </c>
      <c r="C67" s="66">
        <v>241432.76</v>
      </c>
      <c r="D67" s="66">
        <v>120781.9</v>
      </c>
      <c r="E67" s="68">
        <v>113952.9</v>
      </c>
      <c r="F67" s="66">
        <f>D67</f>
        <v>120781.9</v>
      </c>
      <c r="G67" s="27">
        <f t="shared" si="2"/>
        <v>50.027137990718408</v>
      </c>
      <c r="H67" s="5"/>
    </row>
    <row r="68" spans="1:8" ht="29.4" thickBot="1">
      <c r="A68" s="62" t="s">
        <v>115</v>
      </c>
      <c r="B68" s="18" t="s">
        <v>58</v>
      </c>
      <c r="C68" s="35">
        <f>C69+C70</f>
        <v>8426342.2599999998</v>
      </c>
      <c r="D68" s="35">
        <f>D69+D70</f>
        <v>9019275.4199999999</v>
      </c>
      <c r="E68" s="67">
        <f>E69+E70</f>
        <v>6982960.21</v>
      </c>
      <c r="F68" s="35">
        <f>F69+F70</f>
        <v>9019275.4199999999</v>
      </c>
      <c r="G68" s="67">
        <f t="shared" si="2"/>
        <v>107.03666124285817</v>
      </c>
      <c r="H68" s="5"/>
    </row>
    <row r="69" spans="1:8" ht="55.8" thickBot="1">
      <c r="A69" s="63" t="s">
        <v>116</v>
      </c>
      <c r="B69" s="17" t="s">
        <v>59</v>
      </c>
      <c r="C69" s="66">
        <v>8388994.2599999998</v>
      </c>
      <c r="D69" s="66">
        <v>8982978.4199999999</v>
      </c>
      <c r="E69" s="68">
        <v>6963904.21</v>
      </c>
      <c r="F69" s="66">
        <v>8982978.4199999999</v>
      </c>
      <c r="G69" s="73">
        <f>D69/C69*100</f>
        <v>107.080516943875</v>
      </c>
      <c r="H69" s="5"/>
    </row>
    <row r="70" spans="1:8" s="23" customFormat="1" ht="69" customHeight="1" thickBot="1">
      <c r="A70" s="63" t="s">
        <v>117</v>
      </c>
      <c r="B70" s="17" t="s">
        <v>88</v>
      </c>
      <c r="C70" s="66">
        <v>37348</v>
      </c>
      <c r="D70" s="66">
        <v>36297</v>
      </c>
      <c r="E70" s="68">
        <v>19056</v>
      </c>
      <c r="F70" s="66">
        <v>36297</v>
      </c>
      <c r="G70" s="73">
        <f>D70/C70*100</f>
        <v>97.185926957266787</v>
      </c>
      <c r="H70" s="5"/>
    </row>
    <row r="71" spans="1:8" ht="43.8" thickBot="1">
      <c r="A71" s="62" t="s">
        <v>118</v>
      </c>
      <c r="B71" s="18" t="s">
        <v>60</v>
      </c>
      <c r="C71" s="35">
        <f>C72+C73</f>
        <v>14205521.02</v>
      </c>
      <c r="D71" s="11">
        <f>D72+D73</f>
        <v>13900902.779999999</v>
      </c>
      <c r="E71" s="29">
        <f>E72+E73</f>
        <v>10943838.960000001</v>
      </c>
      <c r="F71" s="26">
        <f>I70+F72+F73</f>
        <v>13900902.779999999</v>
      </c>
      <c r="G71" s="30">
        <f>D71/C71*100</f>
        <v>97.855634864985745</v>
      </c>
      <c r="H71" s="5"/>
    </row>
    <row r="72" spans="1:8" s="23" customFormat="1" ht="25.8" customHeight="1" thickBot="1">
      <c r="A72" s="63" t="s">
        <v>119</v>
      </c>
      <c r="B72" s="17" t="s">
        <v>89</v>
      </c>
      <c r="C72" s="66">
        <v>427493.24</v>
      </c>
      <c r="D72" s="66">
        <v>200000</v>
      </c>
      <c r="E72" s="68">
        <v>165340.57999999999</v>
      </c>
      <c r="F72" s="66">
        <v>200000</v>
      </c>
      <c r="G72" s="73">
        <f t="shared" ref="G72:G75" si="3">D72/C72*100</f>
        <v>46.784365525873575</v>
      </c>
      <c r="H72" s="5"/>
    </row>
    <row r="73" spans="1:8" ht="15" thickBot="1">
      <c r="A73" s="63" t="s">
        <v>120</v>
      </c>
      <c r="B73" s="17" t="s">
        <v>61</v>
      </c>
      <c r="C73" s="66">
        <v>13778027.779999999</v>
      </c>
      <c r="D73" s="66">
        <v>13700902.779999999</v>
      </c>
      <c r="E73" s="68">
        <v>10778498.380000001</v>
      </c>
      <c r="F73" s="66">
        <v>13700902.779999999</v>
      </c>
      <c r="G73" s="73">
        <f t="shared" si="3"/>
        <v>99.440231931365716</v>
      </c>
      <c r="H73" s="5"/>
    </row>
    <row r="74" spans="1:8" ht="15" thickBot="1">
      <c r="A74" s="62" t="s">
        <v>121</v>
      </c>
      <c r="B74" s="18" t="s">
        <v>62</v>
      </c>
      <c r="C74" s="35">
        <f>C75</f>
        <v>0</v>
      </c>
      <c r="D74" s="26">
        <f>D75</f>
        <v>0</v>
      </c>
      <c r="E74" s="29">
        <f>E75</f>
        <v>0</v>
      </c>
      <c r="F74" s="26">
        <f>F75</f>
        <v>0</v>
      </c>
      <c r="G74" s="30" t="e">
        <f t="shared" si="3"/>
        <v>#DIV/0!</v>
      </c>
      <c r="H74" s="5"/>
    </row>
    <row r="75" spans="1:8" ht="28.2" thickBot="1">
      <c r="A75" s="63">
        <v>707</v>
      </c>
      <c r="B75" s="17" t="s">
        <v>63</v>
      </c>
      <c r="C75" s="25">
        <v>0</v>
      </c>
      <c r="D75" s="25">
        <v>0</v>
      </c>
      <c r="E75" s="28">
        <v>0</v>
      </c>
      <c r="F75" s="25">
        <v>0</v>
      </c>
      <c r="G75" s="27" t="e">
        <f t="shared" si="3"/>
        <v>#DIV/0!</v>
      </c>
      <c r="H75" s="5"/>
    </row>
    <row r="76" spans="1:8" ht="29.4" thickBot="1">
      <c r="A76" s="62" t="s">
        <v>122</v>
      </c>
      <c r="B76" s="18" t="s">
        <v>64</v>
      </c>
      <c r="C76" s="35">
        <f>C77</f>
        <v>50000</v>
      </c>
      <c r="D76" s="35">
        <f>D77</f>
        <v>100000</v>
      </c>
      <c r="E76" s="67">
        <f>E77</f>
        <v>85000</v>
      </c>
      <c r="F76" s="35">
        <f>F77</f>
        <v>100000</v>
      </c>
      <c r="G76" s="74">
        <f t="shared" ref="G76:G86" si="4">D76/C76*100</f>
        <v>200</v>
      </c>
      <c r="H76" s="5"/>
    </row>
    <row r="77" spans="1:8" ht="15" thickBot="1">
      <c r="A77" s="63" t="s">
        <v>123</v>
      </c>
      <c r="B77" s="17" t="s">
        <v>65</v>
      </c>
      <c r="C77" s="66">
        <v>50000</v>
      </c>
      <c r="D77" s="66">
        <v>100000</v>
      </c>
      <c r="E77" s="68">
        <v>85000</v>
      </c>
      <c r="F77" s="66">
        <v>100000</v>
      </c>
      <c r="G77" s="73">
        <f t="shared" si="4"/>
        <v>200</v>
      </c>
      <c r="H77" s="5"/>
    </row>
    <row r="78" spans="1:8" ht="29.4" thickBot="1">
      <c r="A78" s="62">
        <v>1000</v>
      </c>
      <c r="B78" s="59" t="s">
        <v>66</v>
      </c>
      <c r="C78" s="35">
        <f>C79+C80+C81</f>
        <v>777789.95</v>
      </c>
      <c r="D78" s="35">
        <f>D79+D80+D81</f>
        <v>216510</v>
      </c>
      <c r="E78" s="69">
        <f>E79+E80+E81</f>
        <v>216509.57</v>
      </c>
      <c r="F78" s="35">
        <f>F79+F80+F81</f>
        <v>216510</v>
      </c>
      <c r="G78" s="67">
        <f t="shared" si="4"/>
        <v>27.836564357767802</v>
      </c>
      <c r="H78" s="5"/>
    </row>
    <row r="79" spans="1:8" s="23" customFormat="1" ht="28.2" customHeight="1" thickBot="1">
      <c r="A79" s="64">
        <v>1001</v>
      </c>
      <c r="B79" s="60" t="s">
        <v>67</v>
      </c>
      <c r="C79" s="34">
        <v>87187.32</v>
      </c>
      <c r="D79" s="34">
        <v>216510</v>
      </c>
      <c r="E79" s="70">
        <v>216509.57</v>
      </c>
      <c r="F79" s="34">
        <v>216510</v>
      </c>
      <c r="G79" s="75">
        <f t="shared" si="4"/>
        <v>248.32739439634111</v>
      </c>
      <c r="H79" s="5"/>
    </row>
    <row r="80" spans="1:8" ht="42.6" thickBot="1">
      <c r="A80" s="65">
        <v>1003</v>
      </c>
      <c r="B80" s="61" t="s">
        <v>68</v>
      </c>
      <c r="C80" s="71">
        <v>49000</v>
      </c>
      <c r="D80" s="71">
        <v>0</v>
      </c>
      <c r="E80" s="71">
        <v>0</v>
      </c>
      <c r="F80" s="71">
        <v>0</v>
      </c>
      <c r="G80" s="76">
        <f t="shared" si="4"/>
        <v>0</v>
      </c>
      <c r="H80" s="5"/>
    </row>
    <row r="81" spans="1:8" s="23" customFormat="1" ht="28.8" thickBot="1">
      <c r="A81" s="65" t="s">
        <v>142</v>
      </c>
      <c r="B81" s="90" t="s">
        <v>143</v>
      </c>
      <c r="C81" s="71">
        <v>641602.63</v>
      </c>
      <c r="D81" s="71">
        <v>0</v>
      </c>
      <c r="E81" s="71">
        <v>0</v>
      </c>
      <c r="F81" s="71">
        <v>0</v>
      </c>
      <c r="G81" s="76">
        <f t="shared" si="4"/>
        <v>0</v>
      </c>
      <c r="H81" s="5"/>
    </row>
    <row r="82" spans="1:8" ht="29.4" thickBot="1">
      <c r="A82" s="62">
        <v>1100</v>
      </c>
      <c r="B82" s="18" t="s">
        <v>69</v>
      </c>
      <c r="C82" s="35">
        <f>C83</f>
        <v>25943</v>
      </c>
      <c r="D82" s="35">
        <f>D83</f>
        <v>0</v>
      </c>
      <c r="E82" s="67">
        <f>E83</f>
        <v>0</v>
      </c>
      <c r="F82" s="35">
        <f>F83</f>
        <v>0</v>
      </c>
      <c r="G82" s="30">
        <f t="shared" si="4"/>
        <v>0</v>
      </c>
      <c r="H82" s="5"/>
    </row>
    <row r="83" spans="1:8" ht="15" thickBot="1">
      <c r="A83" s="63">
        <v>1102</v>
      </c>
      <c r="B83" s="17" t="s">
        <v>70</v>
      </c>
      <c r="C83" s="66">
        <v>25943</v>
      </c>
      <c r="D83" s="66">
        <v>0</v>
      </c>
      <c r="E83" s="68">
        <v>0</v>
      </c>
      <c r="F83" s="66">
        <v>0</v>
      </c>
      <c r="G83" s="27">
        <f t="shared" si="4"/>
        <v>0</v>
      </c>
      <c r="H83" s="5"/>
    </row>
    <row r="84" spans="1:8" s="23" customFormat="1" ht="72.599999999999994" thickBot="1">
      <c r="A84" s="62" t="s">
        <v>156</v>
      </c>
      <c r="B84" s="18" t="s">
        <v>158</v>
      </c>
      <c r="C84" s="66">
        <f>C85</f>
        <v>0</v>
      </c>
      <c r="D84" s="66">
        <f>D85</f>
        <v>200</v>
      </c>
      <c r="E84" s="68">
        <f>E85</f>
        <v>0</v>
      </c>
      <c r="F84" s="66">
        <v>200</v>
      </c>
      <c r="G84" s="27"/>
      <c r="H84" s="5"/>
    </row>
    <row r="85" spans="1:8" s="23" customFormat="1" ht="55.2" customHeight="1" thickBot="1">
      <c r="A85" s="63" t="s">
        <v>157</v>
      </c>
      <c r="B85" s="130" t="s">
        <v>160</v>
      </c>
      <c r="C85" s="66">
        <v>0</v>
      </c>
      <c r="D85" s="66">
        <v>200</v>
      </c>
      <c r="E85" s="68"/>
      <c r="F85" s="66"/>
      <c r="G85" s="27"/>
      <c r="H85" s="5"/>
    </row>
    <row r="86" spans="1:8" ht="36.6" thickBot="1">
      <c r="A86" s="19"/>
      <c r="B86" s="20" t="s">
        <v>71</v>
      </c>
      <c r="C86" s="77">
        <f>C82+C78+C76+C74+C71+C68+C66+C64+C57+C84</f>
        <v>32626804.839999996</v>
      </c>
      <c r="D86" s="78">
        <f>D82+D78+D76+D74++D71+D68+D66+D64+D57+D84</f>
        <v>32221040.979999997</v>
      </c>
      <c r="E86" s="79">
        <f>E82+E78+E76+E74+E71+E68+E66+E64+E57+E84</f>
        <v>26285632.910000004</v>
      </c>
      <c r="F86" s="78">
        <f>F82+F78+F76+F74+F71+F68+F66+F64+F57+F84</f>
        <v>32221040.979999997</v>
      </c>
      <c r="G86" s="31">
        <f t="shared" si="4"/>
        <v>98.75634815609483</v>
      </c>
      <c r="H86" s="5"/>
    </row>
    <row r="87" spans="1:8" ht="55.2" customHeight="1">
      <c r="A87" s="92"/>
      <c r="B87" s="112" t="s">
        <v>72</v>
      </c>
      <c r="C87" s="94">
        <f>C49-C86</f>
        <v>-1258297.8399999961</v>
      </c>
      <c r="D87" s="94">
        <f>D49-D86</f>
        <v>-1310494.9799999967</v>
      </c>
      <c r="E87" s="126">
        <f>E49-E86</f>
        <v>-749797.85000000149</v>
      </c>
      <c r="F87" s="128">
        <f>F49-F86</f>
        <v>-2993324.7299999967</v>
      </c>
      <c r="G87" s="104"/>
      <c r="H87" s="125"/>
    </row>
    <row r="88" spans="1:8" ht="15" thickBot="1">
      <c r="A88" s="93"/>
      <c r="B88" s="113"/>
      <c r="C88" s="95"/>
      <c r="D88" s="95"/>
      <c r="E88" s="127"/>
      <c r="F88" s="129"/>
      <c r="G88" s="105"/>
      <c r="H88" s="125"/>
    </row>
  </sheetData>
  <mergeCells count="25">
    <mergeCell ref="H54:H56"/>
    <mergeCell ref="D54:D56"/>
    <mergeCell ref="F54:F56"/>
    <mergeCell ref="D87:D88"/>
    <mergeCell ref="E87:E88"/>
    <mergeCell ref="F87:F88"/>
    <mergeCell ref="H87:H88"/>
    <mergeCell ref="B50:E50"/>
    <mergeCell ref="J8:P8"/>
    <mergeCell ref="A2:G2"/>
    <mergeCell ref="B3:B4"/>
    <mergeCell ref="C3:C4"/>
    <mergeCell ref="D3:F3"/>
    <mergeCell ref="G3:G4"/>
    <mergeCell ref="A5:B5"/>
    <mergeCell ref="A87:A88"/>
    <mergeCell ref="C87:C88"/>
    <mergeCell ref="A52:A56"/>
    <mergeCell ref="D52:G52"/>
    <mergeCell ref="D53:F53"/>
    <mergeCell ref="G53:G56"/>
    <mergeCell ref="G87:G88"/>
    <mergeCell ref="B52:B56"/>
    <mergeCell ref="C52:C56"/>
    <mergeCell ref="B87:B8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2020-12-10T06:45:47Z</cp:lastPrinted>
  <dcterms:created xsi:type="dcterms:W3CDTF">2019-11-15T12:46:20Z</dcterms:created>
  <dcterms:modified xsi:type="dcterms:W3CDTF">2023-12-25T06:42:52Z</dcterms:modified>
</cp:coreProperties>
</file>