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E145" i="1"/>
  <c r="D145"/>
  <c r="F175"/>
  <c r="F176"/>
  <c r="F177"/>
  <c r="F178"/>
  <c r="F179"/>
  <c r="F180"/>
  <c r="F181"/>
  <c r="E171"/>
  <c r="D171"/>
  <c r="F173"/>
  <c r="F166"/>
  <c r="F168"/>
  <c r="F170"/>
  <c r="F172"/>
  <c r="F165"/>
  <c r="F162"/>
  <c r="F163"/>
  <c r="F159"/>
  <c r="F161"/>
  <c r="F157"/>
  <c r="F158"/>
  <c r="F152"/>
  <c r="F153"/>
  <c r="F155"/>
  <c r="F151"/>
  <c r="F144"/>
  <c r="F147"/>
  <c r="F149"/>
  <c r="F141"/>
  <c r="F143"/>
  <c r="F138"/>
  <c r="F139"/>
  <c r="F134"/>
  <c r="F132"/>
  <c r="F128"/>
  <c r="F129"/>
  <c r="D92"/>
  <c r="F114"/>
  <c r="E111"/>
  <c r="D113"/>
  <c r="F110"/>
  <c r="F112"/>
  <c r="D111"/>
  <c r="E113"/>
  <c r="F113" s="1"/>
  <c r="D118"/>
  <c r="D117" s="1"/>
  <c r="D115" s="1"/>
  <c r="F115"/>
  <c r="F107"/>
  <c r="E105"/>
  <c r="D105"/>
  <c r="D109"/>
  <c r="E109"/>
  <c r="F109" s="1"/>
  <c r="F104"/>
  <c r="F98"/>
  <c r="F100"/>
  <c r="F102"/>
  <c r="F89"/>
  <c r="F87"/>
  <c r="F74"/>
  <c r="E75"/>
  <c r="D68"/>
  <c r="E59"/>
  <c r="F55"/>
  <c r="F54"/>
  <c r="F28"/>
  <c r="F27" s="1"/>
  <c r="F31"/>
  <c r="F13"/>
  <c r="F111" l="1"/>
  <c r="F105"/>
  <c r="E180"/>
  <c r="D180"/>
  <c r="E178"/>
  <c r="D178"/>
  <c r="E176"/>
  <c r="D176"/>
  <c r="E103"/>
  <c r="D103"/>
  <c r="E99"/>
  <c r="D99"/>
  <c r="F76"/>
  <c r="F71"/>
  <c r="F69"/>
  <c r="E70"/>
  <c r="D70"/>
  <c r="F70" s="1"/>
  <c r="E68"/>
  <c r="F68" s="1"/>
  <c r="E27"/>
  <c r="E26" s="1"/>
  <c r="F64"/>
  <c r="F63" s="1"/>
  <c r="F62"/>
  <c r="F61" s="1"/>
  <c r="F60"/>
  <c r="F59" s="1"/>
  <c r="E63"/>
  <c r="D63"/>
  <c r="E61"/>
  <c r="D61"/>
  <c r="D59"/>
  <c r="F99" l="1"/>
  <c r="F103"/>
  <c r="F12"/>
  <c r="F11" s="1"/>
  <c r="F10" s="1"/>
  <c r="F9" s="1"/>
  <c r="E11"/>
  <c r="E10" s="1"/>
  <c r="E9" s="1"/>
  <c r="D12"/>
  <c r="D11" s="1"/>
  <c r="D10" s="1"/>
  <c r="D9" s="1"/>
  <c r="E156"/>
  <c r="D156"/>
  <c r="E169"/>
  <c r="D169"/>
  <c r="E86"/>
  <c r="D86"/>
  <c r="E88"/>
  <c r="D88"/>
  <c r="F77"/>
  <c r="E77"/>
  <c r="D77"/>
  <c r="F48"/>
  <c r="F47" s="1"/>
  <c r="F46" s="1"/>
  <c r="F45" s="1"/>
  <c r="E48"/>
  <c r="E47" s="1"/>
  <c r="E46" s="1"/>
  <c r="E45" s="1"/>
  <c r="D48"/>
  <c r="D47" s="1"/>
  <c r="D46" s="1"/>
  <c r="D45" s="1"/>
  <c r="F26"/>
  <c r="F30"/>
  <c r="F29" s="1"/>
  <c r="E30"/>
  <c r="E29" s="1"/>
  <c r="E25" s="1"/>
  <c r="D27"/>
  <c r="D26" s="1"/>
  <c r="D30"/>
  <c r="D29" s="1"/>
  <c r="D36"/>
  <c r="D35" s="1"/>
  <c r="F156" l="1"/>
  <c r="F169"/>
  <c r="F88"/>
  <c r="E24"/>
  <c r="F86"/>
  <c r="D85"/>
  <c r="D84" s="1"/>
  <c r="D83" s="1"/>
  <c r="E85"/>
  <c r="D25"/>
  <c r="D24" s="1"/>
  <c r="E84" l="1"/>
  <c r="F85"/>
  <c r="F25"/>
  <c r="F24" s="1"/>
  <c r="F171"/>
  <c r="E174"/>
  <c r="D174"/>
  <c r="E167"/>
  <c r="D167"/>
  <c r="E127"/>
  <c r="F167" l="1"/>
  <c r="F174"/>
  <c r="E83"/>
  <c r="F83" s="1"/>
  <c r="F84"/>
  <c r="D137"/>
  <c r="E137"/>
  <c r="D97"/>
  <c r="D101"/>
  <c r="E120"/>
  <c r="D120"/>
  <c r="D122"/>
  <c r="E122"/>
  <c r="E121" s="1"/>
  <c r="F117"/>
  <c r="F118" s="1"/>
  <c r="F75"/>
  <c r="D75"/>
  <c r="E73"/>
  <c r="D73"/>
  <c r="D79"/>
  <c r="D80"/>
  <c r="D81"/>
  <c r="D43"/>
  <c r="D42" s="1"/>
  <c r="D41" s="1"/>
  <c r="E41"/>
  <c r="E42"/>
  <c r="E43"/>
  <c r="F42"/>
  <c r="F41" s="1"/>
  <c r="F43"/>
  <c r="F19"/>
  <c r="F20"/>
  <c r="F21"/>
  <c r="F22"/>
  <c r="E19"/>
  <c r="E20"/>
  <c r="E22"/>
  <c r="E14"/>
  <c r="F18"/>
  <c r="F14" s="1"/>
  <c r="E154"/>
  <c r="D154"/>
  <c r="D150"/>
  <c r="E160"/>
  <c r="D160"/>
  <c r="F160" s="1"/>
  <c r="F124"/>
  <c r="E142"/>
  <c r="D142"/>
  <c r="E95"/>
  <c r="F94"/>
  <c r="F96"/>
  <c r="F95" s="1"/>
  <c r="E97"/>
  <c r="E101"/>
  <c r="E118"/>
  <c r="E117" s="1"/>
  <c r="E115" s="1"/>
  <c r="F58"/>
  <c r="F57" s="1"/>
  <c r="E53"/>
  <c r="D53"/>
  <c r="F53"/>
  <c r="F52" s="1"/>
  <c r="E66"/>
  <c r="E65" s="1"/>
  <c r="F67"/>
  <c r="F66" s="1"/>
  <c r="F65" s="1"/>
  <c r="E81"/>
  <c r="E80" s="1"/>
  <c r="E79" s="1"/>
  <c r="F82"/>
  <c r="F81" s="1"/>
  <c r="F80" s="1"/>
  <c r="F79" s="1"/>
  <c r="F40"/>
  <c r="F39" s="1"/>
  <c r="F38" s="1"/>
  <c r="E36"/>
  <c r="F37"/>
  <c r="F36" s="1"/>
  <c r="F35" s="1"/>
  <c r="F154" l="1"/>
  <c r="F142"/>
  <c r="F137"/>
  <c r="F101"/>
  <c r="F73"/>
  <c r="E72"/>
  <c r="F97"/>
  <c r="D72"/>
  <c r="F17"/>
  <c r="F16" s="1"/>
  <c r="F15" s="1"/>
  <c r="D127"/>
  <c r="F127" s="1"/>
  <c r="D140"/>
  <c r="E140"/>
  <c r="F140" s="1"/>
  <c r="D95"/>
  <c r="E164"/>
  <c r="E150"/>
  <c r="F150" s="1"/>
  <c r="E148"/>
  <c r="F148" s="1"/>
  <c r="E146"/>
  <c r="E133"/>
  <c r="E131"/>
  <c r="E126"/>
  <c r="E93"/>
  <c r="E52"/>
  <c r="E57"/>
  <c r="E56" s="1"/>
  <c r="E39"/>
  <c r="E38" s="1"/>
  <c r="E35"/>
  <c r="E17"/>
  <c r="E16" s="1"/>
  <c r="E15" s="1"/>
  <c r="D52"/>
  <c r="D164"/>
  <c r="D93"/>
  <c r="D146"/>
  <c r="D133"/>
  <c r="D131"/>
  <c r="D130" s="1"/>
  <c r="D17"/>
  <c r="D16" s="1"/>
  <c r="D15" s="1"/>
  <c r="D14" s="1"/>
  <c r="D22"/>
  <c r="D21" s="1"/>
  <c r="D39"/>
  <c r="D38" s="1"/>
  <c r="D34" s="1"/>
  <c r="D32" s="1"/>
  <c r="D182" s="1"/>
  <c r="D57"/>
  <c r="D56" s="1"/>
  <c r="D66"/>
  <c r="D65" s="1"/>
  <c r="D148"/>
  <c r="F131" l="1"/>
  <c r="F164"/>
  <c r="F133"/>
  <c r="F146"/>
  <c r="E92"/>
  <c r="F93"/>
  <c r="F72"/>
  <c r="D51"/>
  <c r="D50" s="1"/>
  <c r="E51"/>
  <c r="E50" s="1"/>
  <c r="D126"/>
  <c r="D125" s="1"/>
  <c r="F56"/>
  <c r="D136"/>
  <c r="D135" s="1"/>
  <c r="E136"/>
  <c r="D91"/>
  <c r="D90" s="1"/>
  <c r="E130"/>
  <c r="E34"/>
  <c r="E32" s="1"/>
  <c r="D20"/>
  <c r="D19" s="1"/>
  <c r="F126" l="1"/>
  <c r="F145"/>
  <c r="E135"/>
  <c r="F135" s="1"/>
  <c r="F136"/>
  <c r="E125"/>
  <c r="F125" s="1"/>
  <c r="F130"/>
  <c r="F92"/>
  <c r="D124"/>
  <c r="D7" s="1"/>
  <c r="E91"/>
  <c r="F50"/>
  <c r="F51"/>
  <c r="F32"/>
  <c r="F34" s="1"/>
  <c r="E90" l="1"/>
  <c r="F90" s="1"/>
  <c r="F91"/>
  <c r="E124"/>
  <c r="E182" l="1"/>
  <c r="D121"/>
  <c r="E7" l="1"/>
  <c r="F7" s="1"/>
  <c r="F182"/>
</calcChain>
</file>

<file path=xl/sharedStrings.xml><?xml version="1.0" encoding="utf-8"?>
<sst xmlns="http://schemas.openxmlformats.org/spreadsheetml/2006/main" count="286" uniqueCount="212">
  <si>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</si>
  <si>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</si>
  <si>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</si>
  <si>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</si>
  <si>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</si>
  <si>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</si>
  <si>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</si>
  <si>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</si>
  <si>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</si>
  <si>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</si>
  <si>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</si>
  <si>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</si>
  <si>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</si>
  <si>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</si>
  <si>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</si>
  <si>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</si>
  <si>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</si>
  <si>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</si>
  <si>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</si>
  <si>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</si>
  <si>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</si>
  <si>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</si>
  <si>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</si>
  <si>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</si>
  <si>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</si>
  <si>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</si>
  <si>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</si>
  <si>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</si>
  <si>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</si>
  <si>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</si>
  <si>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</si>
  <si>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</si>
  <si>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</si>
  <si>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</si>
  <si>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</si>
  <si>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</si>
  <si>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</si>
  <si>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</si>
  <si>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</si>
  <si>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</si>
  <si>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</si>
  <si>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</si>
  <si>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</si>
  <si>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</si>
  <si>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</si>
  <si>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</si>
  <si>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</si>
  <si>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</si>
  <si>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</si>
  <si>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</si>
  <si>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</si>
  <si>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</si>
  <si>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</si>
  <si>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</si>
  <si>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</si>
  <si>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</si>
  <si>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</si>
  <si>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</si>
  <si>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</si>
  <si>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</si>
  <si>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</si>
  <si>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</si>
  <si>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</si>
  <si>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</si>
  <si>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</si>
  <si>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</si>
  <si>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</si>
  <si>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</si>
  <si>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</si>
  <si>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</si>
  <si>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</si>
  <si>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</si>
  <si>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</si>
  <si>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</si>
  <si>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</si>
  <si>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</si>
  <si>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</si>
  <si>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</si>
  <si>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</si>
  <si>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</si>
  <si>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</si>
  <si>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</si>
  <si>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</si>
  <si>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</si>
  <si>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</si>
  <si>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</si>
  <si>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</si>
  <si>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</si>
  <si>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</si>
  <si>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</si>
  <si>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</si>
  <si>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</si>
  <si>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</si>
  <si>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</si>
  <si>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</si>
  <si>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</si>
  <si>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</si>
  <si>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</si>
  <si>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</si>
  <si>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</si>
  <si>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</si>
  <si>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</si>
  <si>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</si>
  <si>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</si>
  <si>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05.1.01.R4970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</si>
  <si>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</si>
  <si>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</si>
  <si>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</si>
  <si>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</si>
  <si>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</si>
  <si>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</si>
  <si>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</si>
  <si>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</si>
  <si>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</si>
  <si>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</si>
  <si>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</si>
  <si>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</si>
  <si>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</si>
  <si>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</si>
  <si>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</si>
  <si>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</si>
  <si>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</si>
  <si>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</si>
  <si>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</si>
  <si>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</si>
  <si>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</si>
  <si>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</si>
  <si>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</si>
  <si>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</si>
  <si>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</si>
  <si>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</si>
  <si>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</si>
  <si>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</si>
  <si>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</si>
  <si>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</si>
  <si>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</si>
  <si>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</si>
  <si>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</si>
  <si>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</si>
  <si>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50.0.00.17750</t>
  </si>
  <si>
    <t>Расходы на обеспечение казначейской системы исполнения бюджета</t>
  </si>
  <si>
    <t>Расходы на содержание руководителя контрольно-счетной комиссии</t>
  </si>
  <si>
    <t xml:space="preserve">Муниципальная  программа «Доступная среда в Великосельском сельском поселении»среда»  </t>
  </si>
  <si>
    <t xml:space="preserve">Муниципальная целевая программа «Доступная среда »  </t>
  </si>
  <si>
    <t>Муниципальная  программа «Современная городская среда в Великосельском сельском поселении»</t>
  </si>
  <si>
    <t>06.0.00.00000</t>
  </si>
  <si>
    <t>Муниципальная целевая программа «Формирование современной городской среды Великосельского сельского поселения»</t>
  </si>
  <si>
    <t>06.1.00.00000</t>
  </si>
  <si>
    <t>Обеспечение  мероприятий по формированию современной городской среды</t>
  </si>
  <si>
    <t>06.1.01.00000</t>
  </si>
  <si>
    <t>06.1.01.15550</t>
  </si>
  <si>
    <t xml:space="preserve"> 06.1.F2.00000</t>
  </si>
  <si>
    <t>06.1.F2.55550</t>
  </si>
  <si>
    <t>Расходы в области физической культуры и спорта</t>
  </si>
  <si>
    <t>13.1.01.17480</t>
  </si>
  <si>
    <t>Создание условий для спортивно-массовой работы с насалением</t>
  </si>
  <si>
    <t>13.1.01.00000</t>
  </si>
  <si>
    <t>Муниципальная целевая программа « Развитие физической культуры и спорта в Великосельском сельском поселении»</t>
  </si>
  <si>
    <t>13.1.00.00000</t>
  </si>
  <si>
    <t>Муниципальная программа « Развитие физической культуры и спорта в Великосельском сельском поселении»</t>
  </si>
  <si>
    <t>13.0.00.00000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</si>
  <si>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</si>
  <si>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15.1.01.72880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</si>
  <si>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</si>
  <si>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15.1.01.12880</t>
  </si>
  <si>
    <t>Обеспечение сельского населения социально-значимыми потребительскими товарами</t>
  </si>
  <si>
    <t>15.1.01.00000</t>
  </si>
  <si>
    <t>Муниципальная программа «Экономическое развитие и инновационная экономика  Великосельского сельского поселения»</t>
  </si>
  <si>
    <t>15.1.00.00000</t>
  </si>
  <si>
    <t>15.0.00.00000</t>
  </si>
  <si>
    <t>Расходы на  обеспечение жителей поселения услугами организаций культуры</t>
  </si>
  <si>
    <t>50.0.00.17790</t>
  </si>
  <si>
    <t>02.1.01.17470</t>
  </si>
  <si>
    <t>Создание условий для патриотического воспитания молодежи и роста ее социально-общественной активности</t>
  </si>
  <si>
    <t>02.1.01.00000</t>
  </si>
  <si>
    <t>Муниципальная целевая программа « Молодежная политика Великосельского сельского поселения»</t>
  </si>
  <si>
    <t>02.1.00.00000</t>
  </si>
  <si>
    <t>Муниципальная программа « Молодежная политика Великосельского сельского поселения»</t>
  </si>
  <si>
    <t>02.0.00.00000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</si>
  <si>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</si>
  <si>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</si>
  <si>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</si>
  <si>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</si>
  <si>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</si>
  <si>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</si>
  <si>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</si>
  <si>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</si>
  <si>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24.1.01.17350</t>
  </si>
  <si>
    <t>24.1.01.77350</t>
  </si>
  <si>
    <t>50.0.00.17351</t>
  </si>
  <si>
    <t>50.0.00.17680</t>
  </si>
  <si>
    <t>Расходы на выполнение других обязательств государства</t>
  </si>
  <si>
    <t>Выполнение других обязательств государства</t>
  </si>
  <si>
    <t>2023 год                    (руб.)план</t>
  </si>
  <si>
    <t>2023 год факт</t>
  </si>
  <si>
    <t>Расходы на реализацию мероприятий по обустройству и восстановлению воинских захоронений и военно-мемориальных объектов (средства поселения)</t>
  </si>
  <si>
    <t>14.1.03.16420</t>
  </si>
  <si>
    <t>Расходы на реализацию мероприятий по обустройству и восстановлению воинских захоронений и военно-мемориальных объектов (областные средства)</t>
  </si>
  <si>
    <t>14.1.03.76420</t>
  </si>
  <si>
    <t>14.1.04.71810</t>
  </si>
  <si>
    <t>Иные межбюджетные трансферты</t>
  </si>
  <si>
    <t>50.0.00.17751</t>
  </si>
  <si>
    <t>50.0.00.17752</t>
  </si>
  <si>
    <t>50.0.00.17753</t>
  </si>
  <si>
    <t>Расходы на осуществление внутреннего муниципального финансового контроля</t>
  </si>
  <si>
    <t>Расходы на осуществление муниципального жилищного контроля</t>
  </si>
  <si>
    <t>Расходы на осуществление муниципального контроля в сфере благоустройства</t>
  </si>
  <si>
    <t xml:space="preserve">Ведомственная структура расходов бюджета Великосельского сельского поселения за  9 месяцев 2023 год </t>
  </si>
  <si>
    <t>план 9 мес. 2023 год                  (руб.)</t>
  </si>
  <si>
    <t>9 мес. 2023 год факт (руб.)</t>
  </si>
  <si>
    <t>5.0.0.00.17240</t>
  </si>
  <si>
    <t>Приложение 5 к  Решению Муниципального Совета Великосельского сельского поселения      от 14.12.2023 г. №   31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</si>
</sst>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3" fontId="14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0" xfId="0" applyFill="1"/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2" fontId="1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2" fontId="1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64" fontId="10" fillId="0" borderId="10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43" fontId="1" fillId="0" borderId="22" xfId="2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43" fontId="5" fillId="0" borderId="12" xfId="2" applyFont="1" applyFill="1" applyBorder="1" applyAlignment="1">
      <alignment horizontal="right" vertical="center"/>
    </xf>
    <xf numFmtId="43" fontId="5" fillId="0" borderId="0" xfId="2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3" fontId="5" fillId="0" borderId="10" xfId="2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1" fillId="0" borderId="10" xfId="2" applyFont="1" applyFill="1" applyBorder="1" applyAlignment="1">
      <alignment horizontal="right" vertical="center"/>
    </xf>
    <xf numFmtId="43" fontId="5" fillId="0" borderId="10" xfId="2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43" fontId="15" fillId="0" borderId="11" xfId="2" applyFont="1" applyFill="1" applyBorder="1" applyAlignment="1">
      <alignment horizontal="right" vertical="center"/>
    </xf>
    <xf numFmtId="43" fontId="15" fillId="0" borderId="12" xfId="2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horizontal="center" vertical="center"/>
    </xf>
    <xf numFmtId="43" fontId="5" fillId="0" borderId="14" xfId="2" applyFont="1" applyFill="1" applyBorder="1" applyAlignment="1">
      <alignment horizontal="center" vertical="center"/>
    </xf>
    <xf numFmtId="43" fontId="5" fillId="0" borderId="10" xfId="2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3" fontId="5" fillId="0" borderId="14" xfId="2" applyFont="1" applyFill="1" applyBorder="1" applyAlignment="1">
      <alignment horizontal="center" vertical="center"/>
    </xf>
    <xf numFmtId="43" fontId="5" fillId="0" borderId="8" xfId="2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top" wrapText="1" shrinkToFi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1"/>
  <sheetViews>
    <sheetView tabSelected="1" workbookViewId="0">
      <selection activeCell="C1" sqref="C1:F4"/>
    </sheetView>
  </sheetViews>
  <sheetFormatPr defaultRowHeight="14.4"/>
  <cols>
    <col min="1" max="1" width="54.88671875" customWidth="1"/>
    <col min="2" max="2" width="15.109375" customWidth="1"/>
    <col min="3" max="3" width="8.109375" customWidth="1"/>
    <col min="4" max="4" width="16.21875" customWidth="1"/>
    <col min="5" max="5" width="12.44140625" customWidth="1"/>
    <col min="6" max="6" width="10.5546875" bestFit="1" customWidth="1"/>
  </cols>
  <sheetData>
    <row r="1" spans="1:11" ht="15.6" customHeight="1">
      <c r="A1" s="2"/>
      <c r="B1" s="2"/>
      <c r="C1" s="134" t="s">
        <v>211</v>
      </c>
      <c r="D1" s="134"/>
      <c r="E1" s="134"/>
      <c r="F1" s="134"/>
    </row>
    <row r="2" spans="1:11" ht="43.2" customHeight="1">
      <c r="A2" s="3"/>
      <c r="B2" s="3"/>
      <c r="C2" s="134"/>
      <c r="D2" s="134"/>
      <c r="E2" s="134"/>
      <c r="F2" s="134"/>
    </row>
    <row r="3" spans="1:11" ht="15.6" hidden="1" customHeight="1">
      <c r="A3" s="2"/>
      <c r="B3" s="2"/>
      <c r="C3" s="134"/>
      <c r="D3" s="134"/>
      <c r="E3" s="134"/>
      <c r="F3" s="134"/>
    </row>
    <row r="4" spans="1:11" ht="15.6" hidden="1" customHeight="1">
      <c r="A4" s="1"/>
      <c r="B4" s="1"/>
      <c r="C4" s="134"/>
      <c r="D4" s="134"/>
      <c r="E4" s="134"/>
      <c r="F4" s="134"/>
    </row>
    <row r="5" spans="1:11" ht="60.75" customHeight="1">
      <c r="A5" s="135" t="s">
        <v>207</v>
      </c>
      <c r="B5" s="135"/>
      <c r="C5" s="135"/>
      <c r="D5" s="135"/>
      <c r="E5" s="44"/>
      <c r="F5" s="44"/>
      <c r="G5" s="44"/>
      <c r="H5" s="44"/>
      <c r="I5" s="44"/>
      <c r="J5" s="44"/>
      <c r="K5" s="44"/>
    </row>
    <row r="6" spans="1:11" ht="60.75" customHeight="1">
      <c r="A6" s="146" t="s">
        <v>179</v>
      </c>
      <c r="B6" s="147"/>
      <c r="C6" s="148"/>
      <c r="D6" s="45" t="s">
        <v>208</v>
      </c>
      <c r="E6" s="69" t="s">
        <v>209</v>
      </c>
      <c r="F6" s="70" t="s">
        <v>110</v>
      </c>
      <c r="G6" s="44"/>
      <c r="H6" s="44"/>
      <c r="I6" s="44"/>
      <c r="J6" s="44"/>
      <c r="K6" s="44"/>
    </row>
    <row r="7" spans="1:11" ht="25.2" customHeight="1" thickBot="1">
      <c r="A7" s="149" t="s">
        <v>180</v>
      </c>
      <c r="B7" s="149"/>
      <c r="C7" s="150"/>
      <c r="D7" s="46">
        <f>D182</f>
        <v>32006875.980000004</v>
      </c>
      <c r="E7" s="18">
        <f>E182</f>
        <v>21372526.630000003</v>
      </c>
      <c r="F7" s="71">
        <f>E7/D7*100</f>
        <v>66.774797525865878</v>
      </c>
      <c r="G7" s="44"/>
      <c r="H7" s="44"/>
      <c r="I7" s="44"/>
      <c r="J7" s="44"/>
      <c r="K7" s="44"/>
    </row>
    <row r="8" spans="1:11" ht="47.4" thickBot="1">
      <c r="A8" s="72" t="s">
        <v>0</v>
      </c>
      <c r="B8" s="73" t="s">
        <v>1</v>
      </c>
      <c r="C8" s="74" t="s">
        <v>2</v>
      </c>
      <c r="D8" s="75" t="s">
        <v>193</v>
      </c>
      <c r="E8" s="76" t="s">
        <v>194</v>
      </c>
      <c r="F8" s="70" t="s">
        <v>110</v>
      </c>
      <c r="G8" s="44"/>
      <c r="H8" s="44"/>
      <c r="I8" s="44"/>
      <c r="J8" s="44"/>
      <c r="K8" s="44"/>
    </row>
    <row r="9" spans="1:11" ht="31.8" thickBot="1">
      <c r="A9" s="62" t="s">
        <v>177</v>
      </c>
      <c r="B9" s="17" t="s">
        <v>178</v>
      </c>
      <c r="C9" s="77"/>
      <c r="D9" s="78">
        <f t="shared" ref="D9:F11" si="0">D10</f>
        <v>5000</v>
      </c>
      <c r="E9" s="79">
        <f t="shared" si="0"/>
        <v>0</v>
      </c>
      <c r="F9" s="80">
        <f t="shared" si="0"/>
        <v>0</v>
      </c>
      <c r="G9" s="44"/>
      <c r="H9" s="44"/>
      <c r="I9" s="44"/>
      <c r="J9" s="44"/>
      <c r="K9" s="44"/>
    </row>
    <row r="10" spans="1:11" ht="31.8" thickBot="1">
      <c r="A10" s="62" t="s">
        <v>175</v>
      </c>
      <c r="B10" s="17" t="s">
        <v>176</v>
      </c>
      <c r="C10" s="77"/>
      <c r="D10" s="78">
        <f t="shared" si="0"/>
        <v>5000</v>
      </c>
      <c r="E10" s="79">
        <f t="shared" si="0"/>
        <v>0</v>
      </c>
      <c r="F10" s="80">
        <f t="shared" si="0"/>
        <v>0</v>
      </c>
      <c r="G10" s="44"/>
      <c r="H10" s="44"/>
      <c r="I10" s="44"/>
      <c r="J10" s="44"/>
      <c r="K10" s="44"/>
    </row>
    <row r="11" spans="1:11" ht="47.4" thickBot="1">
      <c r="A11" s="81" t="s">
        <v>173</v>
      </c>
      <c r="B11" s="50" t="s">
        <v>174</v>
      </c>
      <c r="C11" s="74"/>
      <c r="D11" s="8">
        <f t="shared" si="0"/>
        <v>5000</v>
      </c>
      <c r="E11" s="82">
        <f t="shared" si="0"/>
        <v>0</v>
      </c>
      <c r="F11" s="83">
        <f t="shared" si="0"/>
        <v>0</v>
      </c>
      <c r="G11" s="44"/>
      <c r="H11" s="44"/>
      <c r="I11" s="44"/>
      <c r="J11" s="44"/>
      <c r="K11" s="44"/>
    </row>
    <row r="12" spans="1:11" ht="31.8" thickBot="1">
      <c r="A12" s="50" t="s">
        <v>24</v>
      </c>
      <c r="B12" s="69" t="s">
        <v>172</v>
      </c>
      <c r="C12" s="74"/>
      <c r="D12" s="8">
        <f>D13</f>
        <v>5000</v>
      </c>
      <c r="E12" s="82">
        <v>0</v>
      </c>
      <c r="F12" s="84">
        <f>F13</f>
        <v>0</v>
      </c>
      <c r="G12" s="44"/>
      <c r="H12" s="44"/>
      <c r="I12" s="44"/>
      <c r="J12" s="44"/>
      <c r="K12" s="44"/>
    </row>
    <row r="13" spans="1:11" ht="31.8" thickBot="1">
      <c r="A13" s="50" t="s">
        <v>17</v>
      </c>
      <c r="B13" s="69"/>
      <c r="C13" s="74">
        <v>200</v>
      </c>
      <c r="D13" s="8">
        <v>5000</v>
      </c>
      <c r="E13" s="82">
        <v>0</v>
      </c>
      <c r="F13" s="84">
        <f>E13/D13*100</f>
        <v>0</v>
      </c>
      <c r="G13" s="44"/>
      <c r="H13" s="44"/>
      <c r="I13" s="44"/>
      <c r="J13" s="44"/>
      <c r="K13" s="44"/>
    </row>
    <row r="14" spans="1:11" ht="31.2" customHeight="1" thickBot="1">
      <c r="A14" s="85" t="s">
        <v>142</v>
      </c>
      <c r="B14" s="86" t="s">
        <v>97</v>
      </c>
      <c r="C14" s="87"/>
      <c r="D14" s="78">
        <f t="shared" ref="D14:E17" si="1">SUM(D15)</f>
        <v>5000</v>
      </c>
      <c r="E14" s="19">
        <f>E18</f>
        <v>0</v>
      </c>
      <c r="F14" s="20">
        <f>F18</f>
        <v>0</v>
      </c>
      <c r="G14" s="44"/>
      <c r="H14" s="44"/>
      <c r="I14" s="44"/>
      <c r="J14" s="44"/>
      <c r="K14" s="44"/>
    </row>
    <row r="15" spans="1:11" ht="31.8" thickBot="1">
      <c r="A15" s="88" t="s">
        <v>143</v>
      </c>
      <c r="B15" s="89" t="s">
        <v>99</v>
      </c>
      <c r="C15" s="6"/>
      <c r="D15" s="35">
        <f t="shared" si="1"/>
        <v>5000</v>
      </c>
      <c r="E15" s="9">
        <f t="shared" si="1"/>
        <v>0</v>
      </c>
      <c r="F15" s="10">
        <f>F16</f>
        <v>0</v>
      </c>
      <c r="G15" s="44"/>
      <c r="H15" s="44"/>
      <c r="I15" s="44"/>
      <c r="J15" s="44"/>
      <c r="K15" s="44"/>
    </row>
    <row r="16" spans="1:11" ht="31.8" thickBot="1">
      <c r="A16" s="40" t="s">
        <v>98</v>
      </c>
      <c r="B16" s="90" t="s">
        <v>100</v>
      </c>
      <c r="C16" s="6"/>
      <c r="D16" s="8">
        <f t="shared" si="1"/>
        <v>5000</v>
      </c>
      <c r="E16" s="9">
        <f t="shared" si="1"/>
        <v>0</v>
      </c>
      <c r="F16" s="10">
        <f>F17</f>
        <v>0</v>
      </c>
      <c r="G16" s="44"/>
      <c r="H16" s="44"/>
      <c r="I16" s="44"/>
      <c r="J16" s="44"/>
      <c r="K16" s="44"/>
    </row>
    <row r="17" spans="1:11" ht="31.8" thickBot="1">
      <c r="A17" s="91" t="s">
        <v>120</v>
      </c>
      <c r="B17" s="92" t="s">
        <v>101</v>
      </c>
      <c r="C17" s="6"/>
      <c r="D17" s="8">
        <f t="shared" si="1"/>
        <v>5000</v>
      </c>
      <c r="E17" s="9">
        <f t="shared" si="1"/>
        <v>0</v>
      </c>
      <c r="F17" s="10">
        <f>F18</f>
        <v>0</v>
      </c>
      <c r="G17" s="44"/>
      <c r="H17" s="44"/>
      <c r="I17" s="44"/>
      <c r="J17" s="44"/>
      <c r="K17" s="44"/>
    </row>
    <row r="18" spans="1:11" ht="31.8" thickBot="1">
      <c r="A18" s="93" t="s">
        <v>17</v>
      </c>
      <c r="B18" s="94"/>
      <c r="C18" s="95">
        <v>200</v>
      </c>
      <c r="D18" s="35">
        <v>5000</v>
      </c>
      <c r="E18" s="9">
        <v>0</v>
      </c>
      <c r="F18" s="10">
        <f>E18/D18*100</f>
        <v>0</v>
      </c>
      <c r="G18" s="44"/>
      <c r="H18" s="44"/>
      <c r="I18" s="44"/>
      <c r="J18" s="44"/>
      <c r="K18" s="44"/>
    </row>
    <row r="19" spans="1:11" ht="47.4" thickBot="1">
      <c r="A19" s="61" t="s">
        <v>3</v>
      </c>
      <c r="B19" s="96" t="s">
        <v>4</v>
      </c>
      <c r="C19" s="97"/>
      <c r="D19" s="78">
        <f>SUM(D20)</f>
        <v>0</v>
      </c>
      <c r="E19" s="19">
        <f>E23</f>
        <v>0</v>
      </c>
      <c r="F19" s="20">
        <f>F23</f>
        <v>0</v>
      </c>
      <c r="G19" s="44"/>
      <c r="H19" s="44"/>
      <c r="I19" s="44"/>
      <c r="J19" s="44"/>
      <c r="K19" s="44"/>
    </row>
    <row r="20" spans="1:11" ht="47.4" thickBot="1">
      <c r="A20" s="38" t="s">
        <v>5</v>
      </c>
      <c r="B20" s="6" t="s">
        <v>6</v>
      </c>
      <c r="C20" s="7"/>
      <c r="D20" s="8">
        <f>SUM(D21)</f>
        <v>0</v>
      </c>
      <c r="E20" s="9">
        <f>E23</f>
        <v>0</v>
      </c>
      <c r="F20" s="10">
        <f>F23</f>
        <v>0</v>
      </c>
      <c r="G20" s="44"/>
      <c r="H20" s="44"/>
      <c r="I20" s="44"/>
      <c r="J20" s="44"/>
      <c r="K20" s="44"/>
    </row>
    <row r="21" spans="1:11" ht="47.4" thickBot="1">
      <c r="A21" s="39" t="s">
        <v>7</v>
      </c>
      <c r="B21" s="6" t="s">
        <v>8</v>
      </c>
      <c r="C21" s="7"/>
      <c r="D21" s="8">
        <f>SUM(D22)</f>
        <v>0</v>
      </c>
      <c r="E21" s="9">
        <v>0</v>
      </c>
      <c r="F21" s="10">
        <f>F23</f>
        <v>0</v>
      </c>
      <c r="G21" s="44"/>
      <c r="H21" s="44"/>
      <c r="I21" s="44"/>
      <c r="J21" s="44"/>
      <c r="K21" s="44"/>
    </row>
    <row r="22" spans="1:11" ht="63" thickBot="1">
      <c r="A22" s="39" t="s">
        <v>109</v>
      </c>
      <c r="B22" s="6" t="s">
        <v>104</v>
      </c>
      <c r="C22" s="7"/>
      <c r="D22" s="8">
        <f>SUM(D23)</f>
        <v>0</v>
      </c>
      <c r="E22" s="9">
        <f>E23</f>
        <v>0</v>
      </c>
      <c r="F22" s="10">
        <f>F23</f>
        <v>0</v>
      </c>
      <c r="G22" s="44"/>
      <c r="H22" s="44"/>
      <c r="I22" s="44"/>
      <c r="J22" s="44"/>
      <c r="K22" s="44"/>
    </row>
    <row r="23" spans="1:11" ht="22.5" customHeight="1">
      <c r="A23" s="98" t="s">
        <v>9</v>
      </c>
      <c r="B23" s="11"/>
      <c r="C23" s="12">
        <v>300</v>
      </c>
      <c r="D23" s="13">
        <v>0</v>
      </c>
      <c r="E23" s="14">
        <v>0</v>
      </c>
      <c r="F23" s="15">
        <v>0</v>
      </c>
      <c r="G23" s="44"/>
      <c r="H23" s="44"/>
      <c r="I23" s="44"/>
      <c r="J23" s="44"/>
      <c r="K23" s="44"/>
    </row>
    <row r="24" spans="1:11" ht="45" customHeight="1">
      <c r="A24" s="62" t="s">
        <v>144</v>
      </c>
      <c r="B24" s="16" t="s">
        <v>145</v>
      </c>
      <c r="C24" s="17"/>
      <c r="D24" s="18">
        <f>D25</f>
        <v>3271341.36</v>
      </c>
      <c r="E24" s="19">
        <f>E25</f>
        <v>3271241.38</v>
      </c>
      <c r="F24" s="20">
        <f>F25</f>
        <v>99.996943761319983</v>
      </c>
      <c r="G24" s="44"/>
      <c r="H24" s="44"/>
      <c r="I24" s="44"/>
      <c r="J24" s="44"/>
      <c r="K24" s="44"/>
    </row>
    <row r="25" spans="1:11" ht="46.8">
      <c r="A25" s="62" t="s">
        <v>146</v>
      </c>
      <c r="B25" s="16" t="s">
        <v>147</v>
      </c>
      <c r="C25" s="17"/>
      <c r="D25" s="18">
        <f>D26+D29</f>
        <v>3271341.36</v>
      </c>
      <c r="E25" s="18">
        <f>E26+E29</f>
        <v>3271241.38</v>
      </c>
      <c r="F25" s="20">
        <f>E25/D25*100</f>
        <v>99.996943761319983</v>
      </c>
      <c r="G25" s="44"/>
      <c r="H25" s="44"/>
      <c r="I25" s="44"/>
      <c r="J25" s="44"/>
      <c r="K25" s="44"/>
    </row>
    <row r="26" spans="1:11" ht="31.2">
      <c r="A26" s="50" t="s">
        <v>148</v>
      </c>
      <c r="B26" s="5" t="s">
        <v>149</v>
      </c>
      <c r="C26" s="4"/>
      <c r="D26" s="21">
        <f t="shared" ref="D26:F27" si="2">D27</f>
        <v>52190.85</v>
      </c>
      <c r="E26" s="21">
        <f t="shared" si="2"/>
        <v>52091.17</v>
      </c>
      <c r="F26" s="10">
        <f t="shared" si="2"/>
        <v>99.809008667228071</v>
      </c>
      <c r="G26" s="44"/>
      <c r="H26" s="44"/>
      <c r="I26" s="44"/>
      <c r="J26" s="44"/>
      <c r="K26" s="44"/>
    </row>
    <row r="27" spans="1:11" ht="46.8">
      <c r="A27" s="50" t="s">
        <v>106</v>
      </c>
      <c r="B27" s="5" t="s">
        <v>150</v>
      </c>
      <c r="C27" s="4"/>
      <c r="D27" s="21">
        <f t="shared" si="2"/>
        <v>52190.85</v>
      </c>
      <c r="E27" s="9">
        <f t="shared" si="2"/>
        <v>52091.17</v>
      </c>
      <c r="F27" s="9">
        <f t="shared" si="2"/>
        <v>99.809008667228071</v>
      </c>
      <c r="G27" s="44"/>
      <c r="H27" s="44"/>
      <c r="I27" s="44"/>
      <c r="J27" s="44"/>
      <c r="K27" s="44"/>
    </row>
    <row r="28" spans="1:11" ht="31.2">
      <c r="A28" s="59" t="s">
        <v>17</v>
      </c>
      <c r="B28" s="5"/>
      <c r="C28" s="4">
        <v>200</v>
      </c>
      <c r="D28" s="99">
        <v>52190.85</v>
      </c>
      <c r="E28" s="100">
        <v>52091.17</v>
      </c>
      <c r="F28" s="10">
        <f>E28/D28*100</f>
        <v>99.809008667228071</v>
      </c>
      <c r="G28" s="44"/>
      <c r="H28" s="44"/>
      <c r="I28" s="44"/>
      <c r="J28" s="44"/>
      <c r="K28" s="44"/>
    </row>
    <row r="29" spans="1:11" ht="31.2">
      <c r="A29" s="50" t="s">
        <v>148</v>
      </c>
      <c r="B29" s="5" t="s">
        <v>151</v>
      </c>
      <c r="C29" s="4"/>
      <c r="D29" s="21">
        <f t="shared" ref="D29:F30" si="3">D30</f>
        <v>3219150.51</v>
      </c>
      <c r="E29" s="9">
        <f t="shared" si="3"/>
        <v>3219150.21</v>
      </c>
      <c r="F29" s="10">
        <f t="shared" si="3"/>
        <v>99.999990680771262</v>
      </c>
      <c r="G29" s="44"/>
      <c r="H29" s="44"/>
      <c r="I29" s="44"/>
      <c r="J29" s="44"/>
      <c r="K29" s="44"/>
    </row>
    <row r="30" spans="1:11" ht="31.2">
      <c r="A30" s="50" t="s">
        <v>105</v>
      </c>
      <c r="B30" s="5" t="s">
        <v>152</v>
      </c>
      <c r="C30" s="4"/>
      <c r="D30" s="21">
        <f t="shared" si="3"/>
        <v>3219150.51</v>
      </c>
      <c r="E30" s="9">
        <f t="shared" si="3"/>
        <v>3219150.21</v>
      </c>
      <c r="F30" s="10">
        <f t="shared" si="3"/>
        <v>99.999990680771262</v>
      </c>
      <c r="G30" s="44"/>
      <c r="H30" s="44"/>
      <c r="I30" s="44"/>
      <c r="J30" s="44"/>
      <c r="K30" s="44"/>
    </row>
    <row r="31" spans="1:11" ht="31.2">
      <c r="A31" s="59" t="s">
        <v>17</v>
      </c>
      <c r="B31" s="5"/>
      <c r="C31" s="4">
        <v>200</v>
      </c>
      <c r="D31" s="99">
        <v>3219150.51</v>
      </c>
      <c r="E31" s="9">
        <v>3219150.21</v>
      </c>
      <c r="F31" s="10">
        <f>E31/D31*100</f>
        <v>99.999990680771262</v>
      </c>
      <c r="G31" s="44"/>
      <c r="H31" s="44"/>
      <c r="I31" s="44"/>
      <c r="J31" s="44"/>
      <c r="K31" s="44"/>
    </row>
    <row r="32" spans="1:11" ht="78.75" customHeight="1">
      <c r="A32" s="136" t="s">
        <v>88</v>
      </c>
      <c r="B32" s="138" t="s">
        <v>10</v>
      </c>
      <c r="C32" s="138"/>
      <c r="D32" s="140">
        <f>D34+D41</f>
        <v>130781.9</v>
      </c>
      <c r="E32" s="142">
        <f>SUM(E34+E41)</f>
        <v>111752.9</v>
      </c>
      <c r="F32" s="144">
        <f>E32/D32*100</f>
        <v>85.449821420242401</v>
      </c>
      <c r="G32" s="44"/>
      <c r="H32" s="44"/>
      <c r="I32" s="44"/>
      <c r="J32" s="44"/>
      <c r="K32" s="44"/>
    </row>
    <row r="33" spans="1:11" ht="15.75" customHeight="1" thickBot="1">
      <c r="A33" s="137"/>
      <c r="B33" s="139"/>
      <c r="C33" s="139"/>
      <c r="D33" s="141"/>
      <c r="E33" s="143"/>
      <c r="F33" s="145"/>
      <c r="G33" s="44"/>
      <c r="H33" s="44"/>
      <c r="I33" s="44"/>
      <c r="J33" s="44"/>
      <c r="K33" s="44"/>
    </row>
    <row r="34" spans="1:11" ht="63" thickBot="1">
      <c r="A34" s="36" t="s">
        <v>11</v>
      </c>
      <c r="B34" s="22" t="s">
        <v>12</v>
      </c>
      <c r="C34" s="22"/>
      <c r="D34" s="23">
        <f>SUM(D35+D38)</f>
        <v>130781.9</v>
      </c>
      <c r="E34" s="9">
        <f>SUM(E35+E38)</f>
        <v>111752.9</v>
      </c>
      <c r="F34" s="10">
        <f>F32</f>
        <v>85.449821420242401</v>
      </c>
      <c r="G34" s="44"/>
      <c r="H34" s="44"/>
      <c r="I34" s="44"/>
      <c r="J34" s="44"/>
      <c r="K34" s="44"/>
    </row>
    <row r="35" spans="1:11" ht="47.4" thickBot="1">
      <c r="A35" s="36" t="s">
        <v>13</v>
      </c>
      <c r="B35" s="22" t="s">
        <v>14</v>
      </c>
      <c r="C35" s="22"/>
      <c r="D35" s="24">
        <f>SUM(D36)</f>
        <v>36629</v>
      </c>
      <c r="E35" s="9">
        <f>SUM(E36)</f>
        <v>17600</v>
      </c>
      <c r="F35" s="10">
        <f>F36</f>
        <v>48.04935979688225</v>
      </c>
      <c r="G35" s="44"/>
      <c r="H35" s="44"/>
      <c r="I35" s="44"/>
      <c r="J35" s="44"/>
      <c r="K35" s="44"/>
    </row>
    <row r="36" spans="1:11" ht="63" thickBot="1">
      <c r="A36" s="36" t="s">
        <v>15</v>
      </c>
      <c r="B36" s="25" t="s">
        <v>16</v>
      </c>
      <c r="C36" s="25"/>
      <c r="D36" s="24">
        <f>SUM(D37)</f>
        <v>36629</v>
      </c>
      <c r="E36" s="9">
        <f>E37</f>
        <v>17600</v>
      </c>
      <c r="F36" s="10">
        <f>F37</f>
        <v>48.04935979688225</v>
      </c>
      <c r="G36" s="44"/>
      <c r="H36" s="44"/>
      <c r="I36" s="44"/>
      <c r="J36" s="44"/>
      <c r="K36" s="44"/>
    </row>
    <row r="37" spans="1:11" ht="31.8" thickBot="1">
      <c r="A37" s="37" t="s">
        <v>17</v>
      </c>
      <c r="B37" s="26" t="s">
        <v>18</v>
      </c>
      <c r="C37" s="26">
        <v>200</v>
      </c>
      <c r="D37" s="23">
        <v>36629</v>
      </c>
      <c r="E37" s="9">
        <v>17600</v>
      </c>
      <c r="F37" s="10">
        <f>E37/D37*100</f>
        <v>48.04935979688225</v>
      </c>
      <c r="G37" s="44"/>
      <c r="H37" s="44"/>
      <c r="I37" s="44"/>
      <c r="J37" s="44"/>
      <c r="K37" s="44"/>
    </row>
    <row r="38" spans="1:11" ht="78.599999999999994" thickBot="1">
      <c r="A38" s="36" t="s">
        <v>19</v>
      </c>
      <c r="B38" s="25" t="s">
        <v>20</v>
      </c>
      <c r="C38" s="26"/>
      <c r="D38" s="23">
        <f>SUM(D39)</f>
        <v>94152.9</v>
      </c>
      <c r="E38" s="9">
        <f>SUM(E39)</f>
        <v>94152.9</v>
      </c>
      <c r="F38" s="10">
        <f>F39</f>
        <v>100</v>
      </c>
      <c r="G38" s="44"/>
      <c r="H38" s="44"/>
      <c r="I38" s="44"/>
      <c r="J38" s="44"/>
      <c r="K38" s="44"/>
    </row>
    <row r="39" spans="1:11" ht="63" thickBot="1">
      <c r="A39" s="36" t="s">
        <v>15</v>
      </c>
      <c r="B39" s="25" t="s">
        <v>21</v>
      </c>
      <c r="C39" s="26"/>
      <c r="D39" s="23">
        <f>SUM(D40)</f>
        <v>94152.9</v>
      </c>
      <c r="E39" s="9">
        <f>SUM(E40)</f>
        <v>94152.9</v>
      </c>
      <c r="F39" s="10">
        <f>F40</f>
        <v>100</v>
      </c>
      <c r="G39" s="44"/>
      <c r="H39" s="44"/>
      <c r="I39" s="44"/>
      <c r="J39" s="44"/>
      <c r="K39" s="44"/>
    </row>
    <row r="40" spans="1:11" ht="31.8" thickBot="1">
      <c r="A40" s="37" t="s">
        <v>17</v>
      </c>
      <c r="B40" s="25"/>
      <c r="C40" s="26">
        <v>200</v>
      </c>
      <c r="D40" s="101">
        <v>94152.9</v>
      </c>
      <c r="E40" s="100">
        <v>94152.9</v>
      </c>
      <c r="F40" s="10">
        <f t="shared" ref="F40" si="4">E40/D40*100</f>
        <v>100</v>
      </c>
      <c r="G40" s="44"/>
      <c r="H40" s="44"/>
      <c r="I40" s="44"/>
      <c r="J40" s="44"/>
      <c r="K40" s="44"/>
    </row>
    <row r="41" spans="1:11" ht="31.8" thickBot="1">
      <c r="A41" s="36" t="s">
        <v>125</v>
      </c>
      <c r="B41" s="25" t="s">
        <v>124</v>
      </c>
      <c r="C41" s="26"/>
      <c r="D41" s="23">
        <f>D42</f>
        <v>0</v>
      </c>
      <c r="E41" s="9">
        <f>E44</f>
        <v>0</v>
      </c>
      <c r="F41" s="10">
        <f>F42</f>
        <v>0</v>
      </c>
      <c r="G41" s="44"/>
      <c r="H41" s="44"/>
      <c r="I41" s="44"/>
      <c r="J41" s="44"/>
      <c r="K41" s="44"/>
    </row>
    <row r="42" spans="1:11" ht="47.4" thickBot="1">
      <c r="A42" s="36" t="s">
        <v>126</v>
      </c>
      <c r="B42" s="25" t="s">
        <v>123</v>
      </c>
      <c r="C42" s="26"/>
      <c r="D42" s="23">
        <f>D43</f>
        <v>0</v>
      </c>
      <c r="E42" s="9">
        <f>E44</f>
        <v>0</v>
      </c>
      <c r="F42" s="10">
        <f>F44</f>
        <v>0</v>
      </c>
      <c r="G42" s="44"/>
      <c r="H42" s="44"/>
      <c r="I42" s="44"/>
      <c r="J42" s="44"/>
      <c r="K42" s="44"/>
    </row>
    <row r="43" spans="1:11" ht="31.8" thickBot="1">
      <c r="A43" s="37" t="s">
        <v>121</v>
      </c>
      <c r="B43" s="25" t="s">
        <v>122</v>
      </c>
      <c r="C43" s="26"/>
      <c r="D43" s="23">
        <f>D44</f>
        <v>0</v>
      </c>
      <c r="E43" s="9">
        <f>E44</f>
        <v>0</v>
      </c>
      <c r="F43" s="10">
        <f>F44</f>
        <v>0</v>
      </c>
      <c r="G43" s="44"/>
      <c r="H43" s="44"/>
      <c r="I43" s="44"/>
      <c r="J43" s="44"/>
      <c r="K43" s="44"/>
    </row>
    <row r="44" spans="1:11" ht="31.8" thickBot="1">
      <c r="A44" s="37" t="s">
        <v>17</v>
      </c>
      <c r="B44" s="25"/>
      <c r="C44" s="26">
        <v>200</v>
      </c>
      <c r="D44" s="101">
        <v>0</v>
      </c>
      <c r="E44" s="9">
        <v>0</v>
      </c>
      <c r="F44" s="10">
        <v>0</v>
      </c>
      <c r="G44" s="44"/>
      <c r="H44" s="44"/>
      <c r="I44" s="44"/>
      <c r="J44" s="44"/>
      <c r="K44" s="44"/>
    </row>
    <row r="45" spans="1:11" ht="47.4" thickBot="1">
      <c r="A45" s="61" t="s">
        <v>159</v>
      </c>
      <c r="B45" s="27" t="s">
        <v>160</v>
      </c>
      <c r="C45" s="28"/>
      <c r="D45" s="29">
        <f t="shared" ref="D45:F48" si="5">D46</f>
        <v>10000</v>
      </c>
      <c r="E45" s="19">
        <f t="shared" si="5"/>
        <v>0</v>
      </c>
      <c r="F45" s="20">
        <f t="shared" si="5"/>
        <v>0</v>
      </c>
      <c r="G45" s="44"/>
      <c r="H45" s="44"/>
      <c r="I45" s="44"/>
      <c r="J45" s="44"/>
      <c r="K45" s="44"/>
    </row>
    <row r="46" spans="1:11" ht="47.4" thickBot="1">
      <c r="A46" s="61" t="s">
        <v>157</v>
      </c>
      <c r="B46" s="27" t="s">
        <v>158</v>
      </c>
      <c r="C46" s="28"/>
      <c r="D46" s="29">
        <f t="shared" si="5"/>
        <v>10000</v>
      </c>
      <c r="E46" s="19">
        <f t="shared" si="5"/>
        <v>0</v>
      </c>
      <c r="F46" s="20">
        <f t="shared" si="5"/>
        <v>0</v>
      </c>
      <c r="G46" s="44"/>
      <c r="H46" s="44"/>
      <c r="I46" s="44"/>
      <c r="J46" s="44"/>
      <c r="K46" s="44"/>
    </row>
    <row r="47" spans="1:11" ht="31.8" thickBot="1">
      <c r="A47" s="36" t="s">
        <v>155</v>
      </c>
      <c r="B47" s="25" t="s">
        <v>156</v>
      </c>
      <c r="C47" s="26"/>
      <c r="D47" s="23">
        <f t="shared" si="5"/>
        <v>10000</v>
      </c>
      <c r="E47" s="9">
        <f t="shared" si="5"/>
        <v>0</v>
      </c>
      <c r="F47" s="10">
        <f t="shared" si="5"/>
        <v>0</v>
      </c>
      <c r="G47" s="44"/>
      <c r="H47" s="44"/>
      <c r="I47" s="44"/>
      <c r="J47" s="44"/>
      <c r="K47" s="44"/>
    </row>
    <row r="48" spans="1:11" ht="16.2" thickBot="1">
      <c r="A48" s="36" t="s">
        <v>153</v>
      </c>
      <c r="B48" s="25" t="s">
        <v>154</v>
      </c>
      <c r="C48" s="26"/>
      <c r="D48" s="23">
        <f t="shared" si="5"/>
        <v>10000</v>
      </c>
      <c r="E48" s="9">
        <f t="shared" si="5"/>
        <v>0</v>
      </c>
      <c r="F48" s="10">
        <f t="shared" si="5"/>
        <v>0</v>
      </c>
      <c r="G48" s="44"/>
      <c r="H48" s="44"/>
      <c r="I48" s="44"/>
      <c r="J48" s="44"/>
      <c r="K48" s="44"/>
    </row>
    <row r="49" spans="1:11" ht="31.8" thickBot="1">
      <c r="A49" s="37" t="s">
        <v>17</v>
      </c>
      <c r="B49" s="25"/>
      <c r="C49" s="26">
        <v>200</v>
      </c>
      <c r="D49" s="23">
        <v>10000</v>
      </c>
      <c r="E49" s="9">
        <v>0</v>
      </c>
      <c r="F49" s="10">
        <v>0</v>
      </c>
      <c r="G49" s="44"/>
      <c r="H49" s="44"/>
      <c r="I49" s="44"/>
      <c r="J49" s="44"/>
      <c r="K49" s="44"/>
    </row>
    <row r="50" spans="1:11" ht="47.4" thickBot="1">
      <c r="A50" s="38" t="s">
        <v>25</v>
      </c>
      <c r="B50" s="27" t="s">
        <v>26</v>
      </c>
      <c r="C50" s="26"/>
      <c r="D50" s="29">
        <f>SUM(D51+D79)</f>
        <v>10640786.880000001</v>
      </c>
      <c r="E50" s="19">
        <f>SUM(E51+E79)</f>
        <v>4541712.0200000005</v>
      </c>
      <c r="F50" s="20">
        <f>E50/D50*100</f>
        <v>42.682106795470375</v>
      </c>
      <c r="G50" s="44"/>
      <c r="H50" s="44"/>
      <c r="I50" s="44"/>
      <c r="J50" s="44"/>
      <c r="K50" s="44"/>
    </row>
    <row r="51" spans="1:11" ht="47.4" thickBot="1">
      <c r="A51" s="61" t="s">
        <v>27</v>
      </c>
      <c r="B51" s="27" t="s">
        <v>28</v>
      </c>
      <c r="C51" s="26"/>
      <c r="D51" s="29">
        <f>SUM(D52+D56+D65+D72)</f>
        <v>10440786.880000001</v>
      </c>
      <c r="E51" s="19">
        <f>SUM(E52+E56+E65+E72)</f>
        <v>4409349.2</v>
      </c>
      <c r="F51" s="20">
        <f>E51/D51*100</f>
        <v>42.231962501278446</v>
      </c>
      <c r="G51" s="44"/>
      <c r="H51" s="44"/>
      <c r="I51" s="44"/>
      <c r="J51" s="44"/>
      <c r="K51" s="44"/>
    </row>
    <row r="52" spans="1:11" ht="16.2" thickBot="1">
      <c r="A52" s="36" t="s">
        <v>29</v>
      </c>
      <c r="B52" s="25" t="s">
        <v>30</v>
      </c>
      <c r="C52" s="26"/>
      <c r="D52" s="24">
        <f>SUM(D53)</f>
        <v>3481749.42</v>
      </c>
      <c r="E52" s="9">
        <f>SUM(E53)</f>
        <v>2342167.06</v>
      </c>
      <c r="F52" s="10">
        <f>F53</f>
        <v>67.332249529521476</v>
      </c>
      <c r="G52" s="44"/>
      <c r="H52" s="44"/>
      <c r="I52" s="44"/>
      <c r="J52" s="44"/>
      <c r="K52" s="44"/>
    </row>
    <row r="53" spans="1:11" ht="47.4" thickBot="1">
      <c r="A53" s="36" t="s">
        <v>90</v>
      </c>
      <c r="B53" s="25" t="s">
        <v>31</v>
      </c>
      <c r="C53" s="25"/>
      <c r="D53" s="24">
        <f>D54+D55</f>
        <v>3481749.42</v>
      </c>
      <c r="E53" s="9">
        <f>E54+E55</f>
        <v>2342167.06</v>
      </c>
      <c r="F53" s="10">
        <f>F54</f>
        <v>67.332249529521476</v>
      </c>
      <c r="G53" s="44"/>
      <c r="H53" s="44"/>
      <c r="I53" s="44"/>
      <c r="J53" s="44"/>
      <c r="K53" s="44"/>
    </row>
    <row r="54" spans="1:11" ht="31.8" thickBot="1">
      <c r="A54" s="37" t="s">
        <v>17</v>
      </c>
      <c r="B54" s="22" t="s">
        <v>18</v>
      </c>
      <c r="C54" s="26">
        <v>200</v>
      </c>
      <c r="D54" s="101">
        <v>3474749.42</v>
      </c>
      <c r="E54" s="100">
        <v>2339626.9500000002</v>
      </c>
      <c r="F54" s="10">
        <f>E54/D54*100</f>
        <v>67.332249529521476</v>
      </c>
      <c r="G54" s="44"/>
      <c r="H54" s="44"/>
      <c r="I54" s="44"/>
      <c r="J54" s="44"/>
      <c r="K54" s="44"/>
    </row>
    <row r="55" spans="1:11" ht="16.2" thickBot="1">
      <c r="A55" s="37" t="s">
        <v>38</v>
      </c>
      <c r="B55" s="22"/>
      <c r="C55" s="26">
        <v>800</v>
      </c>
      <c r="D55" s="23">
        <v>7000</v>
      </c>
      <c r="E55" s="100">
        <v>2540.11</v>
      </c>
      <c r="F55" s="10">
        <f>E55/D55*100</f>
        <v>36.287285714285716</v>
      </c>
      <c r="G55" s="44"/>
      <c r="H55" s="44"/>
      <c r="I55" s="44"/>
      <c r="J55" s="44"/>
      <c r="K55" s="44"/>
    </row>
    <row r="56" spans="1:11" ht="16.2" thickBot="1">
      <c r="A56" s="36" t="s">
        <v>32</v>
      </c>
      <c r="B56" s="25" t="s">
        <v>33</v>
      </c>
      <c r="C56" s="30"/>
      <c r="D56" s="24">
        <f>SUM(D57+D59+D61+D63)</f>
        <v>4496069.9800000004</v>
      </c>
      <c r="E56" s="9">
        <f>E57+E59+E61+E63</f>
        <v>1650837.6600000001</v>
      </c>
      <c r="F56" s="10">
        <f>E56/D56*100</f>
        <v>36.717347980424449</v>
      </c>
      <c r="G56" s="44"/>
      <c r="H56" s="44"/>
      <c r="I56" s="44"/>
      <c r="J56" s="44"/>
      <c r="K56" s="44"/>
    </row>
    <row r="57" spans="1:11" ht="47.4" thickBot="1">
      <c r="A57" s="36" t="s">
        <v>91</v>
      </c>
      <c r="B57" s="25" t="s">
        <v>34</v>
      </c>
      <c r="C57" s="30"/>
      <c r="D57" s="24">
        <f>SUM(D58)</f>
        <v>1223367.98</v>
      </c>
      <c r="E57" s="9">
        <f>SUM(E58)</f>
        <v>1110585.28</v>
      </c>
      <c r="F57" s="10">
        <f>F58</f>
        <v>90.780966819157712</v>
      </c>
      <c r="G57" s="44"/>
      <c r="H57" s="44"/>
      <c r="I57" s="44"/>
      <c r="J57" s="44"/>
      <c r="K57" s="44"/>
    </row>
    <row r="58" spans="1:11" ht="31.8" thickBot="1">
      <c r="A58" s="37" t="s">
        <v>17</v>
      </c>
      <c r="B58" s="26"/>
      <c r="C58" s="26">
        <v>200</v>
      </c>
      <c r="D58" s="101">
        <v>1223367.98</v>
      </c>
      <c r="E58" s="100">
        <v>1110585.28</v>
      </c>
      <c r="F58" s="10">
        <f>E58/D58*100</f>
        <v>90.780966819157712</v>
      </c>
      <c r="G58" s="44"/>
      <c r="H58" s="44"/>
      <c r="I58" s="44"/>
      <c r="J58" s="44"/>
      <c r="K58" s="44"/>
    </row>
    <row r="59" spans="1:11" ht="63" thickBot="1">
      <c r="A59" s="36" t="s">
        <v>181</v>
      </c>
      <c r="B59" s="25" t="s">
        <v>182</v>
      </c>
      <c r="C59" s="26"/>
      <c r="D59" s="23">
        <f>SUM(D60)</f>
        <v>50001</v>
      </c>
      <c r="E59" s="9">
        <f>SUM(E60)</f>
        <v>49114.34</v>
      </c>
      <c r="F59" s="10">
        <f>F60</f>
        <v>98.226715465690688</v>
      </c>
      <c r="G59" s="44"/>
      <c r="H59" s="44"/>
      <c r="I59" s="44"/>
      <c r="J59" s="44"/>
      <c r="K59" s="44"/>
    </row>
    <row r="60" spans="1:11" ht="31.8" thickBot="1">
      <c r="A60" s="37" t="s">
        <v>17</v>
      </c>
      <c r="B60" s="26"/>
      <c r="C60" s="26">
        <v>200</v>
      </c>
      <c r="D60" s="23">
        <v>50001</v>
      </c>
      <c r="E60" s="9">
        <v>49114.34</v>
      </c>
      <c r="F60" s="10">
        <f>E60/D60*100</f>
        <v>98.226715465690688</v>
      </c>
      <c r="G60" s="44"/>
      <c r="H60" s="44"/>
      <c r="I60" s="44"/>
      <c r="J60" s="44"/>
      <c r="K60" s="44"/>
    </row>
    <row r="61" spans="1:11" ht="47.4" thickBot="1">
      <c r="A61" s="36" t="s">
        <v>183</v>
      </c>
      <c r="B61" s="25" t="s">
        <v>184</v>
      </c>
      <c r="C61" s="26"/>
      <c r="D61" s="23">
        <f>SUM(D62)</f>
        <v>500000</v>
      </c>
      <c r="E61" s="9">
        <f>SUM(E62)</f>
        <v>491138.04</v>
      </c>
      <c r="F61" s="10">
        <f>F62</f>
        <v>98.227608000000004</v>
      </c>
      <c r="G61" s="44"/>
      <c r="H61" s="44"/>
      <c r="I61" s="44"/>
      <c r="J61" s="44"/>
      <c r="K61" s="44"/>
    </row>
    <row r="62" spans="1:11" ht="31.8" thickBot="1">
      <c r="A62" s="37" t="s">
        <v>17</v>
      </c>
      <c r="B62" s="26"/>
      <c r="C62" s="26">
        <v>200</v>
      </c>
      <c r="D62" s="23">
        <v>500000</v>
      </c>
      <c r="E62" s="9">
        <v>491138.04</v>
      </c>
      <c r="F62" s="10">
        <f>E62/D62*100</f>
        <v>98.227608000000004</v>
      </c>
      <c r="G62" s="44"/>
      <c r="H62" s="44"/>
      <c r="I62" s="44"/>
      <c r="J62" s="44"/>
      <c r="K62" s="44"/>
    </row>
    <row r="63" spans="1:11" ht="63" thickBot="1">
      <c r="A63" s="36" t="s">
        <v>185</v>
      </c>
      <c r="B63" s="25" t="s">
        <v>186</v>
      </c>
      <c r="C63" s="26"/>
      <c r="D63" s="23">
        <f>SUM(D64)</f>
        <v>2722701</v>
      </c>
      <c r="E63" s="9">
        <f>SUM(E64)</f>
        <v>0</v>
      </c>
      <c r="F63" s="10">
        <f>F64</f>
        <v>0</v>
      </c>
      <c r="G63" s="44"/>
      <c r="H63" s="44"/>
      <c r="I63" s="44"/>
      <c r="J63" s="44"/>
      <c r="K63" s="44"/>
    </row>
    <row r="64" spans="1:11" ht="31.8" thickBot="1">
      <c r="A64" s="37" t="s">
        <v>17</v>
      </c>
      <c r="B64" s="26"/>
      <c r="C64" s="26">
        <v>200</v>
      </c>
      <c r="D64" s="101">
        <v>2722701</v>
      </c>
      <c r="E64" s="9">
        <v>0</v>
      </c>
      <c r="F64" s="10">
        <f>E64/D64*100</f>
        <v>0</v>
      </c>
      <c r="G64" s="44"/>
      <c r="H64" s="44"/>
      <c r="I64" s="44"/>
      <c r="J64" s="44"/>
      <c r="K64" s="44"/>
    </row>
    <row r="65" spans="1:11" ht="31.8" thickBot="1">
      <c r="A65" s="36" t="s">
        <v>35</v>
      </c>
      <c r="B65" s="25" t="s">
        <v>36</v>
      </c>
      <c r="C65" s="30"/>
      <c r="D65" s="24">
        <f>SUM(D66+D68+D70)</f>
        <v>2149004.48</v>
      </c>
      <c r="E65" s="9">
        <f>E66+E68+E70</f>
        <v>102381.48</v>
      </c>
      <c r="F65" s="10">
        <f>F66</f>
        <v>100</v>
      </c>
      <c r="G65" s="44"/>
      <c r="H65" s="44"/>
      <c r="I65" s="44"/>
      <c r="J65" s="44"/>
      <c r="K65" s="44"/>
    </row>
    <row r="66" spans="1:11" ht="47.4" thickBot="1">
      <c r="A66" s="42" t="s">
        <v>92</v>
      </c>
      <c r="B66" s="47" t="s">
        <v>37</v>
      </c>
      <c r="C66" s="48"/>
      <c r="D66" s="24">
        <f>SUM(D67)</f>
        <v>102381.48</v>
      </c>
      <c r="E66" s="9">
        <f>E67</f>
        <v>102381.48</v>
      </c>
      <c r="F66" s="10">
        <f>F67</f>
        <v>100</v>
      </c>
      <c r="G66" s="44"/>
      <c r="H66" s="44"/>
      <c r="I66" s="44"/>
      <c r="J66" s="44"/>
      <c r="K66" s="44"/>
    </row>
    <row r="67" spans="1:11" ht="31.2">
      <c r="A67" s="59" t="s">
        <v>17</v>
      </c>
      <c r="B67" s="55"/>
      <c r="C67" s="55">
        <v>200</v>
      </c>
      <c r="D67" s="102">
        <v>102381.48</v>
      </c>
      <c r="E67" s="103">
        <v>102381.48</v>
      </c>
      <c r="F67" s="15">
        <f t="shared" ref="F67:F74" si="6">E67/D67*100</f>
        <v>100</v>
      </c>
      <c r="G67" s="44"/>
      <c r="H67" s="44"/>
      <c r="I67" s="44"/>
      <c r="J67" s="44"/>
      <c r="K67" s="44"/>
    </row>
    <row r="68" spans="1:11" ht="46.8">
      <c r="A68" s="104" t="s">
        <v>195</v>
      </c>
      <c r="B68" s="47" t="s">
        <v>196</v>
      </c>
      <c r="C68" s="56"/>
      <c r="D68" s="105">
        <f>D69</f>
        <v>146223</v>
      </c>
      <c r="E68" s="9">
        <f>E69</f>
        <v>0</v>
      </c>
      <c r="F68" s="10">
        <f t="shared" si="6"/>
        <v>0</v>
      </c>
      <c r="G68" s="44"/>
      <c r="H68" s="44"/>
      <c r="I68" s="44"/>
      <c r="J68" s="44"/>
      <c r="K68" s="44"/>
    </row>
    <row r="69" spans="1:11" ht="31.2">
      <c r="A69" s="5" t="s">
        <v>17</v>
      </c>
      <c r="B69" s="55"/>
      <c r="C69" s="55">
        <v>200</v>
      </c>
      <c r="D69" s="105">
        <v>146223</v>
      </c>
      <c r="E69" s="9">
        <v>0</v>
      </c>
      <c r="F69" s="10">
        <f t="shared" si="6"/>
        <v>0</v>
      </c>
      <c r="G69" s="44"/>
      <c r="H69" s="44"/>
      <c r="I69" s="44"/>
      <c r="J69" s="44"/>
      <c r="K69" s="44"/>
    </row>
    <row r="70" spans="1:11" ht="46.8">
      <c r="A70" s="106" t="s">
        <v>197</v>
      </c>
      <c r="B70" s="51" t="s">
        <v>198</v>
      </c>
      <c r="C70" s="55"/>
      <c r="D70" s="105">
        <f>D71</f>
        <v>1900400</v>
      </c>
      <c r="E70" s="9">
        <f>E71</f>
        <v>0</v>
      </c>
      <c r="F70" s="10">
        <f t="shared" si="6"/>
        <v>0</v>
      </c>
      <c r="G70" s="44"/>
      <c r="H70" s="44"/>
      <c r="I70" s="44"/>
      <c r="J70" s="44"/>
      <c r="K70" s="44"/>
    </row>
    <row r="71" spans="1:11" ht="31.2">
      <c r="A71" s="5" t="s">
        <v>17</v>
      </c>
      <c r="B71" s="55"/>
      <c r="C71" s="55">
        <v>200</v>
      </c>
      <c r="D71" s="105">
        <v>1900400</v>
      </c>
      <c r="E71" s="9">
        <v>0</v>
      </c>
      <c r="F71" s="10">
        <f t="shared" si="6"/>
        <v>0</v>
      </c>
      <c r="G71" s="44"/>
      <c r="H71" s="44"/>
      <c r="I71" s="44"/>
      <c r="J71" s="44"/>
      <c r="K71" s="44"/>
    </row>
    <row r="72" spans="1:11" ht="31.8" thickBot="1">
      <c r="A72" s="36" t="s">
        <v>129</v>
      </c>
      <c r="B72" s="26" t="s">
        <v>128</v>
      </c>
      <c r="C72" s="26"/>
      <c r="D72" s="23">
        <f>D73+D75+D77</f>
        <v>313963</v>
      </c>
      <c r="E72" s="53">
        <f>E73+E75+E77</f>
        <v>313963</v>
      </c>
      <c r="F72" s="10">
        <f t="shared" si="6"/>
        <v>100</v>
      </c>
      <c r="G72" s="44"/>
      <c r="H72" s="44"/>
      <c r="I72" s="44"/>
      <c r="J72" s="44"/>
      <c r="K72" s="44"/>
    </row>
    <row r="73" spans="1:11" ht="39" customHeight="1" thickBot="1">
      <c r="A73" s="36" t="s">
        <v>132</v>
      </c>
      <c r="B73" s="26" t="s">
        <v>131</v>
      </c>
      <c r="C73" s="26"/>
      <c r="D73" s="23">
        <f>D74</f>
        <v>0</v>
      </c>
      <c r="E73" s="9">
        <f>E74</f>
        <v>0</v>
      </c>
      <c r="F73" s="10" t="e">
        <f t="shared" si="6"/>
        <v>#DIV/0!</v>
      </c>
      <c r="G73" s="44"/>
      <c r="H73" s="44"/>
      <c r="I73" s="44"/>
      <c r="J73" s="44"/>
      <c r="K73" s="44"/>
    </row>
    <row r="74" spans="1:11" ht="39" customHeight="1" thickBot="1">
      <c r="A74" s="37" t="s">
        <v>17</v>
      </c>
      <c r="B74" s="26"/>
      <c r="C74" s="26">
        <v>200</v>
      </c>
      <c r="D74" s="23">
        <v>0</v>
      </c>
      <c r="E74" s="9">
        <v>0</v>
      </c>
      <c r="F74" s="10" t="e">
        <f t="shared" si="6"/>
        <v>#DIV/0!</v>
      </c>
      <c r="G74" s="44"/>
      <c r="H74" s="44"/>
      <c r="I74" s="44"/>
      <c r="J74" s="44"/>
      <c r="K74" s="44"/>
    </row>
    <row r="75" spans="1:11" ht="39" customHeight="1" thickBot="1">
      <c r="A75" s="36" t="s">
        <v>130</v>
      </c>
      <c r="B75" s="26" t="s">
        <v>199</v>
      </c>
      <c r="C75" s="26"/>
      <c r="D75" s="23">
        <f>D76</f>
        <v>313963</v>
      </c>
      <c r="E75" s="9">
        <f>E76</f>
        <v>313963</v>
      </c>
      <c r="F75" s="10">
        <f>F76</f>
        <v>100</v>
      </c>
      <c r="G75" s="44"/>
      <c r="H75" s="44"/>
      <c r="I75" s="44"/>
      <c r="J75" s="44"/>
      <c r="K75" s="44"/>
    </row>
    <row r="76" spans="1:11" ht="39" customHeight="1" thickBot="1">
      <c r="A76" s="37" t="s">
        <v>17</v>
      </c>
      <c r="B76" s="26"/>
      <c r="C76" s="26">
        <v>200</v>
      </c>
      <c r="D76" s="23">
        <v>313963</v>
      </c>
      <c r="E76" s="9">
        <v>313963</v>
      </c>
      <c r="F76" s="10">
        <f>E76/D76*100</f>
        <v>100</v>
      </c>
      <c r="G76" s="44"/>
      <c r="H76" s="44"/>
      <c r="I76" s="44"/>
      <c r="J76" s="44"/>
      <c r="K76" s="44"/>
    </row>
    <row r="77" spans="1:11" ht="39" customHeight="1" thickBot="1">
      <c r="A77" s="36" t="s">
        <v>130</v>
      </c>
      <c r="B77" s="26" t="s">
        <v>127</v>
      </c>
      <c r="C77" s="26"/>
      <c r="D77" s="23">
        <f>D78</f>
        <v>0</v>
      </c>
      <c r="E77" s="9">
        <f>E78</f>
        <v>0</v>
      </c>
      <c r="F77" s="10">
        <f>F78</f>
        <v>0</v>
      </c>
      <c r="G77" s="44"/>
      <c r="H77" s="44"/>
      <c r="I77" s="44"/>
      <c r="J77" s="44"/>
      <c r="K77" s="44"/>
    </row>
    <row r="78" spans="1:11" ht="39" customHeight="1" thickBot="1">
      <c r="A78" s="37" t="s">
        <v>17</v>
      </c>
      <c r="B78" s="26"/>
      <c r="C78" s="26">
        <v>200</v>
      </c>
      <c r="D78" s="23">
        <v>0</v>
      </c>
      <c r="E78" s="9">
        <v>0</v>
      </c>
      <c r="F78" s="10">
        <v>0</v>
      </c>
      <c r="G78" s="44"/>
      <c r="H78" s="44"/>
      <c r="I78" s="44"/>
      <c r="J78" s="44"/>
      <c r="K78" s="44"/>
    </row>
    <row r="79" spans="1:11" ht="31.8" thickBot="1">
      <c r="A79" s="61" t="s">
        <v>112</v>
      </c>
      <c r="B79" s="28" t="s">
        <v>111</v>
      </c>
      <c r="C79" s="31"/>
      <c r="D79" s="29">
        <f>D82</f>
        <v>200000</v>
      </c>
      <c r="E79" s="19">
        <f t="shared" ref="E79:F81" si="7">E80</f>
        <v>132362.82</v>
      </c>
      <c r="F79" s="20">
        <f t="shared" si="7"/>
        <v>66.181410000000014</v>
      </c>
      <c r="G79" s="44"/>
      <c r="H79" s="44"/>
      <c r="I79" s="44"/>
      <c r="J79" s="44"/>
      <c r="K79" s="44"/>
    </row>
    <row r="80" spans="1:11" ht="31.8" thickBot="1">
      <c r="A80" s="36" t="s">
        <v>113</v>
      </c>
      <c r="B80" s="30" t="s">
        <v>114</v>
      </c>
      <c r="C80" s="26"/>
      <c r="D80" s="24">
        <f>D82</f>
        <v>200000</v>
      </c>
      <c r="E80" s="9">
        <f t="shared" si="7"/>
        <v>132362.82</v>
      </c>
      <c r="F80" s="10">
        <f t="shared" si="7"/>
        <v>66.181410000000014</v>
      </c>
      <c r="G80" s="44"/>
      <c r="H80" s="44"/>
      <c r="I80" s="44"/>
      <c r="J80" s="44"/>
      <c r="K80" s="44"/>
    </row>
    <row r="81" spans="1:11" ht="47.4" thickBot="1">
      <c r="A81" s="36" t="s">
        <v>115</v>
      </c>
      <c r="B81" s="30" t="s">
        <v>116</v>
      </c>
      <c r="C81" s="26"/>
      <c r="D81" s="24">
        <f>D82</f>
        <v>200000</v>
      </c>
      <c r="E81" s="9">
        <f t="shared" si="7"/>
        <v>132362.82</v>
      </c>
      <c r="F81" s="10">
        <f t="shared" si="7"/>
        <v>66.181410000000014</v>
      </c>
      <c r="G81" s="44"/>
      <c r="H81" s="44"/>
      <c r="I81" s="44"/>
      <c r="J81" s="44"/>
      <c r="K81" s="44"/>
    </row>
    <row r="82" spans="1:11" ht="16.2" thickBot="1">
      <c r="A82" s="37" t="s">
        <v>38</v>
      </c>
      <c r="B82" s="26"/>
      <c r="C82" s="26">
        <v>800</v>
      </c>
      <c r="D82" s="24">
        <v>200000</v>
      </c>
      <c r="E82" s="100">
        <v>132362.82</v>
      </c>
      <c r="F82" s="10">
        <f>E82/D82*100</f>
        <v>66.181410000000014</v>
      </c>
      <c r="G82" s="44"/>
      <c r="H82" s="44"/>
      <c r="I82" s="44"/>
      <c r="J82" s="44"/>
      <c r="K82" s="44"/>
    </row>
    <row r="83" spans="1:11" ht="47.4" thickBot="1">
      <c r="A83" s="61" t="s">
        <v>167</v>
      </c>
      <c r="B83" s="28" t="s">
        <v>169</v>
      </c>
      <c r="C83" s="28"/>
      <c r="D83" s="29">
        <f>D84</f>
        <v>36297</v>
      </c>
      <c r="E83" s="19">
        <f>E84</f>
        <v>1815</v>
      </c>
      <c r="F83" s="10">
        <f t="shared" ref="F83:F89" si="8">E83/D83*100</f>
        <v>5.0004132572939914</v>
      </c>
      <c r="G83" s="44"/>
      <c r="H83" s="44"/>
      <c r="I83" s="44"/>
      <c r="J83" s="44"/>
      <c r="K83" s="44"/>
    </row>
    <row r="84" spans="1:11" ht="47.4" thickBot="1">
      <c r="A84" s="61" t="s">
        <v>167</v>
      </c>
      <c r="B84" s="28" t="s">
        <v>168</v>
      </c>
      <c r="C84" s="28"/>
      <c r="D84" s="29">
        <f>D85</f>
        <v>36297</v>
      </c>
      <c r="E84" s="19">
        <f>E85</f>
        <v>1815</v>
      </c>
      <c r="F84" s="10">
        <f t="shared" si="8"/>
        <v>5.0004132572939914</v>
      </c>
      <c r="G84" s="44"/>
      <c r="H84" s="44"/>
      <c r="I84" s="44"/>
      <c r="J84" s="44"/>
      <c r="K84" s="44"/>
    </row>
    <row r="85" spans="1:11" ht="31.8" thickBot="1">
      <c r="A85" s="36" t="s">
        <v>165</v>
      </c>
      <c r="B85" s="26" t="s">
        <v>166</v>
      </c>
      <c r="C85" s="26"/>
      <c r="D85" s="24">
        <f>D86+D88</f>
        <v>36297</v>
      </c>
      <c r="E85" s="9">
        <f>E86+E88</f>
        <v>1815</v>
      </c>
      <c r="F85" s="10">
        <f t="shared" si="8"/>
        <v>5.0004132572939914</v>
      </c>
      <c r="G85" s="44"/>
      <c r="H85" s="44"/>
      <c r="I85" s="44"/>
      <c r="J85" s="44"/>
      <c r="K85" s="44"/>
    </row>
    <row r="86" spans="1:11" ht="78.599999999999994" thickBot="1">
      <c r="A86" s="36" t="s">
        <v>163</v>
      </c>
      <c r="B86" s="26" t="s">
        <v>164</v>
      </c>
      <c r="C86" s="26"/>
      <c r="D86" s="24">
        <f>D87</f>
        <v>1815</v>
      </c>
      <c r="E86" s="9">
        <f>E87</f>
        <v>1815</v>
      </c>
      <c r="F86" s="10">
        <f t="shared" si="8"/>
        <v>100</v>
      </c>
      <c r="G86" s="44"/>
      <c r="H86" s="44"/>
      <c r="I86" s="44"/>
      <c r="J86" s="44"/>
      <c r="K86" s="44"/>
    </row>
    <row r="87" spans="1:11" ht="31.8" thickBot="1">
      <c r="A87" s="37" t="s">
        <v>17</v>
      </c>
      <c r="B87" s="26"/>
      <c r="C87" s="26">
        <v>200</v>
      </c>
      <c r="D87" s="24">
        <v>1815</v>
      </c>
      <c r="E87" s="9">
        <v>1815</v>
      </c>
      <c r="F87" s="10">
        <f t="shared" si="8"/>
        <v>100</v>
      </c>
      <c r="G87" s="44"/>
      <c r="H87" s="44"/>
      <c r="I87" s="44"/>
      <c r="J87" s="44"/>
      <c r="K87" s="44"/>
    </row>
    <row r="88" spans="1:11" ht="78.599999999999994" thickBot="1">
      <c r="A88" s="36" t="s">
        <v>161</v>
      </c>
      <c r="B88" s="26" t="s">
        <v>162</v>
      </c>
      <c r="C88" s="26"/>
      <c r="D88" s="24">
        <f>D89</f>
        <v>34482</v>
      </c>
      <c r="E88" s="9">
        <f>E89</f>
        <v>0</v>
      </c>
      <c r="F88" s="10">
        <f t="shared" si="8"/>
        <v>0</v>
      </c>
      <c r="G88" s="44"/>
      <c r="H88" s="44"/>
      <c r="I88" s="44"/>
      <c r="J88" s="44"/>
      <c r="K88" s="44"/>
    </row>
    <row r="89" spans="1:11" ht="31.8" thickBot="1">
      <c r="A89" s="37" t="s">
        <v>17</v>
      </c>
      <c r="B89" s="26"/>
      <c r="C89" s="26">
        <v>200</v>
      </c>
      <c r="D89" s="24">
        <v>34482</v>
      </c>
      <c r="E89" s="9">
        <v>0</v>
      </c>
      <c r="F89" s="10">
        <f t="shared" si="8"/>
        <v>0</v>
      </c>
      <c r="G89" s="44"/>
      <c r="H89" s="44"/>
      <c r="I89" s="44"/>
      <c r="J89" s="44"/>
      <c r="K89" s="44"/>
    </row>
    <row r="90" spans="1:11" ht="47.4" thickBot="1">
      <c r="A90" s="38" t="s">
        <v>39</v>
      </c>
      <c r="B90" s="27" t="s">
        <v>40</v>
      </c>
      <c r="C90" s="28"/>
      <c r="D90" s="29">
        <f>SUM(D91+D118)</f>
        <v>8982978.4199999999</v>
      </c>
      <c r="E90" s="19">
        <f>E91+E118</f>
        <v>6248016.2800000012</v>
      </c>
      <c r="F90" s="20">
        <f>E90/D90*100</f>
        <v>69.553949568544112</v>
      </c>
      <c r="G90" s="44"/>
      <c r="H90" s="44"/>
      <c r="I90" s="44"/>
      <c r="J90" s="44"/>
      <c r="K90" s="44"/>
    </row>
    <row r="91" spans="1:11" ht="78.599999999999994" thickBot="1">
      <c r="A91" s="61" t="s">
        <v>93</v>
      </c>
      <c r="B91" s="27" t="s">
        <v>41</v>
      </c>
      <c r="C91" s="26"/>
      <c r="D91" s="24">
        <f>SUM(D92)</f>
        <v>8957114.4199999999</v>
      </c>
      <c r="E91" s="9">
        <f>SUM(E92)</f>
        <v>6248016.2800000012</v>
      </c>
      <c r="F91" s="20">
        <f t="shared" ref="F91:F92" si="9">E91/D91*100</f>
        <v>69.754789176847439</v>
      </c>
      <c r="G91" s="44"/>
      <c r="H91" s="44"/>
      <c r="I91" s="44"/>
      <c r="J91" s="44"/>
      <c r="K91" s="44"/>
    </row>
    <row r="92" spans="1:11" ht="94.2" thickBot="1">
      <c r="A92" s="39" t="s">
        <v>42</v>
      </c>
      <c r="B92" s="25" t="s">
        <v>43</v>
      </c>
      <c r="C92" s="30"/>
      <c r="D92" s="24">
        <f>SUM(D94+D96+D98+D100+D102+D104+D107+D110+D112+D114)</f>
        <v>8957114.4199999999</v>
      </c>
      <c r="E92" s="9">
        <f>E93+E95+E97+E101+E109+E113+E99+E103</f>
        <v>6248016.2800000012</v>
      </c>
      <c r="F92" s="20">
        <f t="shared" si="9"/>
        <v>69.754789176847439</v>
      </c>
      <c r="G92" s="44"/>
      <c r="H92" s="44"/>
      <c r="I92" s="44"/>
      <c r="J92" s="44"/>
      <c r="K92" s="44"/>
    </row>
    <row r="93" spans="1:11" ht="78.599999999999994" thickBot="1">
      <c r="A93" s="36" t="s">
        <v>94</v>
      </c>
      <c r="B93" s="25" t="s">
        <v>44</v>
      </c>
      <c r="C93" s="30"/>
      <c r="D93" s="24">
        <f>SUM(D94)</f>
        <v>2949397.94</v>
      </c>
      <c r="E93" s="9">
        <f>SUM(E94)</f>
        <v>2080741.26</v>
      </c>
      <c r="F93" s="10">
        <f>E93/D93*100</f>
        <v>70.548000043697058</v>
      </c>
      <c r="G93" s="44"/>
      <c r="H93" s="44"/>
      <c r="I93" s="44"/>
      <c r="J93" s="44"/>
      <c r="K93" s="44"/>
    </row>
    <row r="94" spans="1:11" ht="31.8" thickBot="1">
      <c r="A94" s="37" t="s">
        <v>17</v>
      </c>
      <c r="B94" s="25"/>
      <c r="C94" s="26">
        <v>200</v>
      </c>
      <c r="D94" s="101">
        <v>2949397.94</v>
      </c>
      <c r="E94" s="100">
        <v>2080741.26</v>
      </c>
      <c r="F94" s="10">
        <f>E94/D94*100</f>
        <v>70.548000043697058</v>
      </c>
      <c r="G94" s="44"/>
      <c r="H94" s="44"/>
      <c r="I94" s="44"/>
      <c r="J94" s="44"/>
      <c r="K94" s="44"/>
    </row>
    <row r="95" spans="1:11" ht="31.8" thickBot="1">
      <c r="A95" s="36" t="s">
        <v>45</v>
      </c>
      <c r="B95" s="25" t="s">
        <v>46</v>
      </c>
      <c r="C95" s="30"/>
      <c r="D95" s="24">
        <f>SUM(D96)</f>
        <v>1101487</v>
      </c>
      <c r="E95" s="9">
        <f>E96</f>
        <v>976783.11</v>
      </c>
      <c r="F95" s="10">
        <f>F96</f>
        <v>88.67858721891406</v>
      </c>
      <c r="G95" s="44"/>
      <c r="H95" s="44"/>
      <c r="I95" s="44"/>
      <c r="J95" s="44"/>
      <c r="K95" s="44"/>
    </row>
    <row r="96" spans="1:11" ht="31.8" thickBot="1">
      <c r="A96" s="37" t="s">
        <v>17</v>
      </c>
      <c r="B96" s="25"/>
      <c r="C96" s="30">
        <v>200</v>
      </c>
      <c r="D96" s="101">
        <v>1101487</v>
      </c>
      <c r="E96" s="100">
        <v>976783.11</v>
      </c>
      <c r="F96" s="10">
        <f>E96/D96*100</f>
        <v>88.67858721891406</v>
      </c>
      <c r="G96" s="44"/>
      <c r="H96" s="44"/>
      <c r="I96" s="44"/>
      <c r="J96" s="44"/>
      <c r="K96" s="44"/>
    </row>
    <row r="97" spans="1:11" ht="31.8" thickBot="1">
      <c r="A97" s="36" t="s">
        <v>108</v>
      </c>
      <c r="B97" s="25" t="s">
        <v>107</v>
      </c>
      <c r="C97" s="30"/>
      <c r="D97" s="24">
        <f>D98</f>
        <v>78963.11</v>
      </c>
      <c r="E97" s="9">
        <f>E98</f>
        <v>73963.11</v>
      </c>
      <c r="F97" s="10">
        <f t="shared" ref="F97:F114" si="10">E97/D97*100</f>
        <v>93.667929239362536</v>
      </c>
      <c r="G97" s="44"/>
      <c r="H97" s="44"/>
      <c r="I97" s="44"/>
      <c r="J97" s="44"/>
      <c r="K97" s="44"/>
    </row>
    <row r="98" spans="1:11" ht="31.8" thickBot="1">
      <c r="A98" s="37" t="s">
        <v>17</v>
      </c>
      <c r="B98" s="25"/>
      <c r="C98" s="30">
        <v>200</v>
      </c>
      <c r="D98" s="101">
        <v>78963.11</v>
      </c>
      <c r="E98" s="9">
        <v>73963.11</v>
      </c>
      <c r="F98" s="10">
        <f t="shared" si="10"/>
        <v>93.667929239362536</v>
      </c>
      <c r="G98" s="44"/>
      <c r="H98" s="44"/>
      <c r="I98" s="44"/>
      <c r="J98" s="44"/>
      <c r="K98" s="44"/>
    </row>
    <row r="99" spans="1:11" ht="16.2" thickBot="1">
      <c r="A99" s="107" t="s">
        <v>67</v>
      </c>
      <c r="B99" s="25" t="s">
        <v>107</v>
      </c>
      <c r="C99" s="30"/>
      <c r="D99" s="101">
        <f>D100</f>
        <v>70000</v>
      </c>
      <c r="E99" s="9">
        <f>E100</f>
        <v>0</v>
      </c>
      <c r="F99" s="10">
        <f t="shared" si="10"/>
        <v>0</v>
      </c>
      <c r="G99" s="44"/>
      <c r="H99" s="44"/>
      <c r="I99" s="44"/>
      <c r="J99" s="44"/>
      <c r="K99" s="44"/>
    </row>
    <row r="100" spans="1:11" ht="16.2" thickBot="1">
      <c r="A100" s="108" t="s">
        <v>200</v>
      </c>
      <c r="B100" s="25"/>
      <c r="C100" s="30">
        <v>500</v>
      </c>
      <c r="D100" s="101">
        <v>70000</v>
      </c>
      <c r="E100" s="9">
        <v>0</v>
      </c>
      <c r="F100" s="10">
        <f t="shared" si="10"/>
        <v>0</v>
      </c>
      <c r="G100" s="44"/>
      <c r="H100" s="44"/>
      <c r="I100" s="44"/>
      <c r="J100" s="44"/>
      <c r="K100" s="44"/>
    </row>
    <row r="101" spans="1:11" ht="31.2">
      <c r="A101" s="42" t="s">
        <v>47</v>
      </c>
      <c r="B101" s="47" t="s">
        <v>48</v>
      </c>
      <c r="C101" s="48"/>
      <c r="D101" s="49">
        <f>D102</f>
        <v>1500299</v>
      </c>
      <c r="E101" s="14">
        <f>E102</f>
        <v>1405299</v>
      </c>
      <c r="F101" s="10">
        <f t="shared" si="10"/>
        <v>93.667928859514006</v>
      </c>
      <c r="G101" s="44"/>
      <c r="H101" s="44"/>
      <c r="I101" s="44"/>
      <c r="J101" s="44"/>
      <c r="K101" s="44"/>
    </row>
    <row r="102" spans="1:11" ht="31.2">
      <c r="A102" s="50" t="s">
        <v>17</v>
      </c>
      <c r="B102" s="51"/>
      <c r="C102" s="52">
        <v>200</v>
      </c>
      <c r="D102" s="105">
        <v>1500299</v>
      </c>
      <c r="E102" s="9">
        <v>1405299</v>
      </c>
      <c r="F102" s="10">
        <f t="shared" si="10"/>
        <v>93.667928859514006</v>
      </c>
      <c r="G102" s="44"/>
      <c r="H102" s="44"/>
      <c r="I102" s="44"/>
      <c r="J102" s="44"/>
      <c r="K102" s="44"/>
    </row>
    <row r="103" spans="1:11" ht="16.2" thickBot="1">
      <c r="A103" s="107" t="s">
        <v>67</v>
      </c>
      <c r="B103" s="25" t="s">
        <v>48</v>
      </c>
      <c r="C103" s="52"/>
      <c r="D103" s="109">
        <f>D104</f>
        <v>1330000</v>
      </c>
      <c r="E103" s="9">
        <f>E104</f>
        <v>0</v>
      </c>
      <c r="F103" s="10">
        <f t="shared" si="10"/>
        <v>0</v>
      </c>
      <c r="G103" s="44"/>
      <c r="H103" s="44"/>
      <c r="I103" s="44"/>
      <c r="J103" s="44"/>
      <c r="K103" s="44"/>
    </row>
    <row r="104" spans="1:11" ht="16.2" thickBot="1">
      <c r="A104" s="108" t="s">
        <v>200</v>
      </c>
      <c r="B104" s="51"/>
      <c r="C104" s="52">
        <v>500</v>
      </c>
      <c r="D104" s="105">
        <v>1330000</v>
      </c>
      <c r="E104" s="9">
        <v>0</v>
      </c>
      <c r="F104" s="10">
        <f t="shared" si="10"/>
        <v>0</v>
      </c>
      <c r="G104" s="44"/>
      <c r="H104" s="44"/>
      <c r="I104" s="44"/>
      <c r="J104" s="44"/>
      <c r="K104" s="44"/>
    </row>
    <row r="105" spans="1:11" ht="15.6" customHeight="1">
      <c r="A105" s="130" t="s">
        <v>67</v>
      </c>
      <c r="B105" s="132" t="s">
        <v>187</v>
      </c>
      <c r="C105" s="122"/>
      <c r="D105" s="126">
        <f>D107</f>
        <v>10786.88</v>
      </c>
      <c r="E105" s="128">
        <f>E107</f>
        <v>0</v>
      </c>
      <c r="F105" s="118">
        <f t="shared" si="10"/>
        <v>0</v>
      </c>
      <c r="G105" s="44"/>
      <c r="H105" s="44"/>
      <c r="I105" s="44"/>
      <c r="J105" s="44"/>
      <c r="K105" s="44"/>
    </row>
    <row r="106" spans="1:11" ht="16.2" customHeight="1" thickBot="1">
      <c r="A106" s="131"/>
      <c r="B106" s="133"/>
      <c r="C106" s="123"/>
      <c r="D106" s="127"/>
      <c r="E106" s="129"/>
      <c r="F106" s="119"/>
      <c r="G106" s="44"/>
      <c r="H106" s="44"/>
      <c r="I106" s="44"/>
      <c r="J106" s="44"/>
      <c r="K106" s="44"/>
    </row>
    <row r="107" spans="1:11" ht="15.6" customHeight="1">
      <c r="A107" s="120" t="s">
        <v>200</v>
      </c>
      <c r="B107" s="122"/>
      <c r="C107" s="124">
        <v>200</v>
      </c>
      <c r="D107" s="126">
        <v>10786.88</v>
      </c>
      <c r="E107" s="128">
        <v>0</v>
      </c>
      <c r="F107" s="118">
        <f t="shared" si="10"/>
        <v>0</v>
      </c>
      <c r="G107" s="44"/>
      <c r="H107" s="44"/>
      <c r="I107" s="44"/>
      <c r="J107" s="44"/>
      <c r="K107" s="44"/>
    </row>
    <row r="108" spans="1:11" ht="16.2" customHeight="1" thickBot="1">
      <c r="A108" s="121"/>
      <c r="B108" s="123"/>
      <c r="C108" s="125"/>
      <c r="D108" s="127"/>
      <c r="E108" s="129"/>
      <c r="F108" s="119"/>
      <c r="G108" s="44"/>
      <c r="H108" s="44"/>
      <c r="I108" s="44"/>
      <c r="J108" s="44"/>
      <c r="K108" s="44"/>
    </row>
    <row r="109" spans="1:11" ht="15.75" customHeight="1" thickBot="1">
      <c r="A109" s="107" t="s">
        <v>67</v>
      </c>
      <c r="B109" s="51" t="s">
        <v>187</v>
      </c>
      <c r="C109" s="52"/>
      <c r="D109" s="9">
        <f>D110</f>
        <v>85561.49</v>
      </c>
      <c r="E109" s="9">
        <f>E110</f>
        <v>85561.49</v>
      </c>
      <c r="F109" s="63">
        <f t="shared" si="10"/>
        <v>100</v>
      </c>
      <c r="G109" s="44"/>
      <c r="H109" s="44"/>
      <c r="I109" s="44"/>
      <c r="J109" s="44"/>
      <c r="K109" s="44"/>
    </row>
    <row r="110" spans="1:11" ht="30" customHeight="1" thickBot="1">
      <c r="A110" s="108" t="s">
        <v>200</v>
      </c>
      <c r="B110" s="51"/>
      <c r="C110" s="52">
        <v>500</v>
      </c>
      <c r="D110" s="54">
        <v>85561.49</v>
      </c>
      <c r="E110" s="54">
        <v>85561.49</v>
      </c>
      <c r="F110" s="63">
        <f t="shared" si="10"/>
        <v>100</v>
      </c>
      <c r="G110" s="44"/>
      <c r="H110" s="44"/>
      <c r="I110" s="44"/>
      <c r="J110" s="44"/>
      <c r="K110" s="44"/>
    </row>
    <row r="111" spans="1:11" ht="30" customHeight="1">
      <c r="A111" s="52" t="s">
        <v>67</v>
      </c>
      <c r="B111" s="52" t="s">
        <v>188</v>
      </c>
      <c r="C111" s="55"/>
      <c r="D111" s="110">
        <f>D112</f>
        <v>204950.69</v>
      </c>
      <c r="E111" s="111">
        <f>E112</f>
        <v>0</v>
      </c>
      <c r="F111" s="63">
        <f t="shared" si="10"/>
        <v>0</v>
      </c>
      <c r="G111" s="44"/>
      <c r="H111" s="44"/>
      <c r="I111" s="44"/>
      <c r="J111" s="44"/>
      <c r="K111" s="44"/>
    </row>
    <row r="112" spans="1:11" ht="30" customHeight="1">
      <c r="A112" s="55" t="s">
        <v>200</v>
      </c>
      <c r="B112" s="52"/>
      <c r="C112" s="55">
        <v>200</v>
      </c>
      <c r="D112" s="110">
        <v>204950.69</v>
      </c>
      <c r="E112" s="111">
        <v>0</v>
      </c>
      <c r="F112" s="63">
        <f t="shared" si="10"/>
        <v>0</v>
      </c>
      <c r="G112" s="44"/>
      <c r="H112" s="44"/>
      <c r="I112" s="44"/>
      <c r="J112" s="44"/>
      <c r="K112" s="44"/>
    </row>
    <row r="113" spans="1:11" ht="14.4" customHeight="1" thickBot="1">
      <c r="A113" s="107" t="s">
        <v>67</v>
      </c>
      <c r="B113" s="51" t="s">
        <v>188</v>
      </c>
      <c r="C113" s="52"/>
      <c r="D113" s="9">
        <f>D114</f>
        <v>1625668.31</v>
      </c>
      <c r="E113" s="9">
        <f>E114</f>
        <v>1625668.31</v>
      </c>
      <c r="F113" s="63">
        <f t="shared" si="10"/>
        <v>100</v>
      </c>
      <c r="G113" s="44"/>
      <c r="H113" s="44"/>
      <c r="I113" s="44"/>
      <c r="J113" s="44"/>
      <c r="K113" s="44"/>
    </row>
    <row r="114" spans="1:11" ht="14.4" customHeight="1" thickBot="1">
      <c r="A114" s="108" t="s">
        <v>200</v>
      </c>
      <c r="B114" s="51"/>
      <c r="C114" s="52">
        <v>500</v>
      </c>
      <c r="D114" s="54">
        <v>1625668.31</v>
      </c>
      <c r="E114" s="54">
        <v>1625668.31</v>
      </c>
      <c r="F114" s="63">
        <f t="shared" si="10"/>
        <v>100</v>
      </c>
      <c r="G114" s="44"/>
      <c r="H114" s="44"/>
      <c r="I114" s="44"/>
      <c r="J114" s="44"/>
      <c r="K114" s="44"/>
    </row>
    <row r="115" spans="1:11" ht="15.6" customHeight="1">
      <c r="A115" s="152" t="s">
        <v>96</v>
      </c>
      <c r="B115" s="138" t="s">
        <v>49</v>
      </c>
      <c r="C115" s="159"/>
      <c r="D115" s="140">
        <f>SUM(D117)</f>
        <v>25864</v>
      </c>
      <c r="E115" s="151">
        <f>E117</f>
        <v>0</v>
      </c>
      <c r="F115" s="118">
        <f>E119/D119*100</f>
        <v>0</v>
      </c>
      <c r="G115" s="44"/>
      <c r="H115" s="44"/>
      <c r="I115" s="44"/>
      <c r="J115" s="44"/>
      <c r="K115" s="44"/>
    </row>
    <row r="116" spans="1:11" ht="28.8" customHeight="1" thickBot="1">
      <c r="A116" s="137"/>
      <c r="B116" s="139"/>
      <c r="C116" s="160"/>
      <c r="D116" s="141"/>
      <c r="E116" s="143"/>
      <c r="F116" s="119"/>
      <c r="G116" s="44"/>
      <c r="H116" s="44"/>
      <c r="I116" s="44"/>
      <c r="J116" s="44"/>
      <c r="K116" s="44"/>
    </row>
    <row r="117" spans="1:11" ht="16.2" thickBot="1">
      <c r="A117" s="36" t="s">
        <v>50</v>
      </c>
      <c r="B117" s="25" t="s">
        <v>51</v>
      </c>
      <c r="C117" s="30"/>
      <c r="D117" s="24">
        <f>SUM(D118)</f>
        <v>25864</v>
      </c>
      <c r="E117" s="9">
        <f>E118</f>
        <v>0</v>
      </c>
      <c r="F117" s="10">
        <f>F119</f>
        <v>0</v>
      </c>
      <c r="G117" s="44"/>
      <c r="H117" s="44"/>
      <c r="I117" s="44"/>
      <c r="J117" s="44"/>
      <c r="K117" s="44"/>
    </row>
    <row r="118" spans="1:11" ht="67.8" customHeight="1" thickBot="1">
      <c r="A118" s="39" t="s">
        <v>89</v>
      </c>
      <c r="B118" s="25" t="s">
        <v>52</v>
      </c>
      <c r="C118" s="30"/>
      <c r="D118" s="24">
        <f>D119</f>
        <v>25864</v>
      </c>
      <c r="E118" s="9">
        <f>E119</f>
        <v>0</v>
      </c>
      <c r="F118" s="10">
        <f>F117</f>
        <v>0</v>
      </c>
      <c r="G118" s="44"/>
      <c r="H118" s="44"/>
      <c r="I118" s="44"/>
      <c r="J118" s="44"/>
      <c r="K118" s="44"/>
    </row>
    <row r="119" spans="1:11" ht="31.8" thickBot="1">
      <c r="A119" s="37" t="s">
        <v>17</v>
      </c>
      <c r="B119" s="25"/>
      <c r="C119" s="30">
        <v>200</v>
      </c>
      <c r="D119" s="24">
        <v>25864</v>
      </c>
      <c r="E119" s="9">
        <v>0</v>
      </c>
      <c r="F119" s="10">
        <v>0</v>
      </c>
      <c r="G119" s="44"/>
      <c r="H119" s="44"/>
      <c r="I119" s="44"/>
      <c r="J119" s="44"/>
      <c r="K119" s="44"/>
    </row>
    <row r="120" spans="1:11" ht="78.599999999999994" thickBot="1">
      <c r="A120" s="61" t="s">
        <v>136</v>
      </c>
      <c r="B120" s="27" t="s">
        <v>135</v>
      </c>
      <c r="C120" s="28"/>
      <c r="D120" s="29">
        <f>D123</f>
        <v>0</v>
      </c>
      <c r="E120" s="19">
        <f>E123</f>
        <v>0</v>
      </c>
      <c r="F120" s="10">
        <v>0</v>
      </c>
      <c r="G120" s="44"/>
      <c r="H120" s="44"/>
      <c r="I120" s="44"/>
      <c r="J120" s="44"/>
      <c r="K120" s="44"/>
    </row>
    <row r="121" spans="1:11" ht="47.4" thickBot="1">
      <c r="A121" s="36" t="s">
        <v>137</v>
      </c>
      <c r="B121" s="25" t="s">
        <v>134</v>
      </c>
      <c r="C121" s="30"/>
      <c r="D121" s="24">
        <f>D122</f>
        <v>0</v>
      </c>
      <c r="E121" s="9">
        <f>E122</f>
        <v>0</v>
      </c>
      <c r="F121" s="10">
        <v>0</v>
      </c>
      <c r="G121" s="44"/>
      <c r="H121" s="44"/>
      <c r="I121" s="44"/>
      <c r="J121" s="44"/>
      <c r="K121" s="44"/>
    </row>
    <row r="122" spans="1:11" ht="78.599999999999994" thickBot="1">
      <c r="A122" s="36" t="s">
        <v>138</v>
      </c>
      <c r="B122" s="25" t="s">
        <v>133</v>
      </c>
      <c r="C122" s="30"/>
      <c r="D122" s="24">
        <f>D123</f>
        <v>0</v>
      </c>
      <c r="E122" s="9">
        <f>E123</f>
        <v>0</v>
      </c>
      <c r="F122" s="10">
        <v>0</v>
      </c>
      <c r="G122" s="44"/>
      <c r="H122" s="44"/>
      <c r="I122" s="44"/>
      <c r="J122" s="44"/>
      <c r="K122" s="44"/>
    </row>
    <row r="123" spans="1:11" ht="31.8" thickBot="1">
      <c r="A123" s="37" t="s">
        <v>17</v>
      </c>
      <c r="B123" s="25"/>
      <c r="C123" s="30">
        <v>200</v>
      </c>
      <c r="D123" s="24"/>
      <c r="E123" s="9">
        <v>0</v>
      </c>
      <c r="F123" s="10">
        <v>0</v>
      </c>
      <c r="G123" s="44"/>
      <c r="H123" s="44"/>
      <c r="I123" s="44"/>
      <c r="J123" s="44"/>
      <c r="K123" s="44"/>
    </row>
    <row r="124" spans="1:11" ht="63" thickBot="1">
      <c r="A124" s="61" t="s">
        <v>53</v>
      </c>
      <c r="B124" s="27" t="s">
        <v>54</v>
      </c>
      <c r="C124" s="28"/>
      <c r="D124" s="29">
        <f>SUM(D125+D135)</f>
        <v>453047.08999999997</v>
      </c>
      <c r="E124" s="19">
        <f>SUM(E125+E135)</f>
        <v>383940.57</v>
      </c>
      <c r="F124" s="10" t="e">
        <f t="shared" ref="F124" si="11">E128/D128*100</f>
        <v>#DIV/0!</v>
      </c>
      <c r="G124" s="44"/>
      <c r="H124" s="44"/>
      <c r="I124" s="44"/>
      <c r="J124" s="44"/>
      <c r="K124" s="44"/>
    </row>
    <row r="125" spans="1:11" ht="47.4" thickBot="1">
      <c r="A125" s="36" t="s">
        <v>55</v>
      </c>
      <c r="B125" s="25" t="s">
        <v>56</v>
      </c>
      <c r="C125" s="28"/>
      <c r="D125" s="24">
        <f>SUM(D126+D130+D133)</f>
        <v>214368</v>
      </c>
      <c r="E125" s="9">
        <f>SUM(E126+E130)</f>
        <v>190940.88</v>
      </c>
      <c r="F125" s="10">
        <f>E125/D125*100</f>
        <v>89.071540528437083</v>
      </c>
      <c r="G125" s="44"/>
      <c r="H125" s="44"/>
      <c r="I125" s="44"/>
      <c r="J125" s="44"/>
      <c r="K125" s="44"/>
    </row>
    <row r="126" spans="1:11" ht="31.8" thickBot="1">
      <c r="A126" s="36" t="s">
        <v>57</v>
      </c>
      <c r="B126" s="25" t="s">
        <v>58</v>
      </c>
      <c r="C126" s="28"/>
      <c r="D126" s="24">
        <f>SUM(D127)</f>
        <v>25768</v>
      </c>
      <c r="E126" s="9">
        <f>SUM(E127)</f>
        <v>25768</v>
      </c>
      <c r="F126" s="10">
        <f t="shared" ref="F126:F182" si="12">E126/D126*100</f>
        <v>100</v>
      </c>
      <c r="G126" s="44"/>
      <c r="H126" s="44"/>
      <c r="I126" s="44"/>
      <c r="J126" s="44"/>
      <c r="K126" s="44"/>
    </row>
    <row r="127" spans="1:11" ht="31.8" thickBot="1">
      <c r="A127" s="36" t="s">
        <v>59</v>
      </c>
      <c r="B127" s="25" t="s">
        <v>60</v>
      </c>
      <c r="C127" s="28"/>
      <c r="D127" s="24">
        <f>SUM(D128+D129)</f>
        <v>25768</v>
      </c>
      <c r="E127" s="9">
        <f>E129+E128</f>
        <v>25768</v>
      </c>
      <c r="F127" s="10">
        <f t="shared" si="12"/>
        <v>100</v>
      </c>
      <c r="G127" s="44"/>
      <c r="H127" s="44"/>
      <c r="I127" s="44"/>
      <c r="J127" s="44"/>
      <c r="K127" s="44"/>
    </row>
    <row r="128" spans="1:11" ht="31.8" thickBot="1">
      <c r="A128" s="37" t="s">
        <v>17</v>
      </c>
      <c r="B128" s="25"/>
      <c r="C128" s="26">
        <v>200</v>
      </c>
      <c r="D128" s="23">
        <v>0</v>
      </c>
      <c r="E128" s="9">
        <v>0</v>
      </c>
      <c r="F128" s="10" t="e">
        <f t="shared" si="12"/>
        <v>#DIV/0!</v>
      </c>
      <c r="G128" s="44"/>
      <c r="H128" s="44"/>
      <c r="I128" s="44"/>
      <c r="J128" s="44"/>
      <c r="K128" s="44"/>
    </row>
    <row r="129" spans="1:11" ht="16.2" thickBot="1">
      <c r="A129" s="37" t="s">
        <v>38</v>
      </c>
      <c r="B129" s="25"/>
      <c r="C129" s="26">
        <v>800</v>
      </c>
      <c r="D129" s="23">
        <v>25768</v>
      </c>
      <c r="E129" s="9">
        <v>25768</v>
      </c>
      <c r="F129" s="10">
        <f t="shared" si="12"/>
        <v>100</v>
      </c>
      <c r="G129" s="44"/>
      <c r="H129" s="44"/>
      <c r="I129" s="44"/>
      <c r="J129" s="44"/>
      <c r="K129" s="44"/>
    </row>
    <row r="130" spans="1:11" ht="63" thickBot="1">
      <c r="A130" s="36" t="s">
        <v>61</v>
      </c>
      <c r="B130" s="25" t="s">
        <v>62</v>
      </c>
      <c r="C130" s="28"/>
      <c r="D130" s="24">
        <f>D131</f>
        <v>106600</v>
      </c>
      <c r="E130" s="9">
        <f>SUM(E131+E133)</f>
        <v>165172.88</v>
      </c>
      <c r="F130" s="10">
        <f t="shared" si="12"/>
        <v>154.94641651031895</v>
      </c>
      <c r="G130" s="44"/>
      <c r="H130" s="44"/>
      <c r="I130" s="44"/>
      <c r="J130" s="44"/>
      <c r="K130" s="44"/>
    </row>
    <row r="131" spans="1:11" ht="31.8" thickBot="1">
      <c r="A131" s="39" t="s">
        <v>63</v>
      </c>
      <c r="B131" s="25" t="s">
        <v>64</v>
      </c>
      <c r="C131" s="25"/>
      <c r="D131" s="24">
        <f>SUM(D132)</f>
        <v>106600</v>
      </c>
      <c r="E131" s="9">
        <f>SUM(E132)</f>
        <v>84960</v>
      </c>
      <c r="F131" s="10">
        <f t="shared" si="12"/>
        <v>79.699812382739211</v>
      </c>
      <c r="G131" s="44"/>
      <c r="H131" s="44"/>
      <c r="I131" s="44"/>
      <c r="J131" s="44"/>
      <c r="K131" s="44"/>
    </row>
    <row r="132" spans="1:11" ht="31.8" thickBot="1">
      <c r="A132" s="37" t="s">
        <v>17</v>
      </c>
      <c r="B132" s="22"/>
      <c r="C132" s="22">
        <v>200</v>
      </c>
      <c r="D132" s="23">
        <v>106600</v>
      </c>
      <c r="E132" s="9">
        <v>84960</v>
      </c>
      <c r="F132" s="10">
        <f t="shared" si="12"/>
        <v>79.699812382739211</v>
      </c>
      <c r="G132" s="44"/>
      <c r="H132" s="44"/>
      <c r="I132" s="44"/>
      <c r="J132" s="44"/>
      <c r="K132" s="44"/>
    </row>
    <row r="133" spans="1:11" ht="31.8" thickBot="1">
      <c r="A133" s="36" t="s">
        <v>65</v>
      </c>
      <c r="B133" s="25" t="s">
        <v>66</v>
      </c>
      <c r="C133" s="25"/>
      <c r="D133" s="24">
        <f>SUM(D134)</f>
        <v>82000</v>
      </c>
      <c r="E133" s="9">
        <f>SUM(E134)</f>
        <v>80212.88</v>
      </c>
      <c r="F133" s="10">
        <f t="shared" si="12"/>
        <v>97.82058536585366</v>
      </c>
      <c r="G133" s="44"/>
      <c r="H133" s="44"/>
      <c r="I133" s="44"/>
      <c r="J133" s="44"/>
      <c r="K133" s="44"/>
    </row>
    <row r="134" spans="1:11" ht="31.8" thickBot="1">
      <c r="A134" s="37" t="s">
        <v>17</v>
      </c>
      <c r="B134" s="22"/>
      <c r="C134" s="22">
        <v>200</v>
      </c>
      <c r="D134" s="23">
        <v>82000</v>
      </c>
      <c r="E134" s="100">
        <v>80212.88</v>
      </c>
      <c r="F134" s="10">
        <f t="shared" si="12"/>
        <v>97.82058536585366</v>
      </c>
      <c r="G134" s="44"/>
      <c r="H134" s="44"/>
      <c r="I134" s="44"/>
      <c r="J134" s="44"/>
      <c r="K134" s="44"/>
    </row>
    <row r="135" spans="1:11" ht="47.4" thickBot="1">
      <c r="A135" s="61" t="s">
        <v>95</v>
      </c>
      <c r="B135" s="25" t="s">
        <v>68</v>
      </c>
      <c r="C135" s="25"/>
      <c r="D135" s="24">
        <f>SUM(D136)</f>
        <v>238679.09</v>
      </c>
      <c r="E135" s="9">
        <f>SUM(E136)</f>
        <v>192999.69</v>
      </c>
      <c r="F135" s="10">
        <f t="shared" si="12"/>
        <v>80.861582805598928</v>
      </c>
      <c r="G135" s="44"/>
      <c r="H135" s="44"/>
      <c r="I135" s="44"/>
      <c r="J135" s="44"/>
      <c r="K135" s="44"/>
    </row>
    <row r="136" spans="1:11" ht="31.8" thickBot="1">
      <c r="A136" s="36" t="s">
        <v>69</v>
      </c>
      <c r="B136" s="25" t="s">
        <v>70</v>
      </c>
      <c r="C136" s="25"/>
      <c r="D136" s="24">
        <f>SUM(D137+D140+D142)</f>
        <v>238679.09</v>
      </c>
      <c r="E136" s="9">
        <f>SUM(E137+E140+E142)</f>
        <v>192999.69</v>
      </c>
      <c r="F136" s="10">
        <f t="shared" si="12"/>
        <v>80.861582805598928</v>
      </c>
      <c r="G136" s="44"/>
      <c r="H136" s="44"/>
      <c r="I136" s="44"/>
      <c r="J136" s="44"/>
      <c r="K136" s="44"/>
    </row>
    <row r="137" spans="1:11" ht="47.4" thickBot="1">
      <c r="A137" s="39" t="s">
        <v>23</v>
      </c>
      <c r="B137" s="25" t="s">
        <v>71</v>
      </c>
      <c r="C137" s="25"/>
      <c r="D137" s="24">
        <f>SUM(D138:D139)</f>
        <v>4668.5</v>
      </c>
      <c r="E137" s="9">
        <f>SUM(E138+E139)</f>
        <v>0</v>
      </c>
      <c r="F137" s="10">
        <f t="shared" si="12"/>
        <v>0</v>
      </c>
      <c r="G137" s="44"/>
      <c r="H137" s="44"/>
      <c r="I137" s="44"/>
      <c r="J137" s="44"/>
      <c r="K137" s="44"/>
    </row>
    <row r="138" spans="1:11" ht="31.8" thickBot="1">
      <c r="A138" s="37" t="s">
        <v>17</v>
      </c>
      <c r="B138" s="25"/>
      <c r="C138" s="22">
        <v>200</v>
      </c>
      <c r="D138" s="23">
        <v>0</v>
      </c>
      <c r="E138" s="9">
        <v>0</v>
      </c>
      <c r="F138" s="10" t="e">
        <f t="shared" si="12"/>
        <v>#DIV/0!</v>
      </c>
      <c r="G138" s="44"/>
      <c r="H138" s="44"/>
      <c r="I138" s="44"/>
      <c r="J138" s="44"/>
      <c r="K138" s="44"/>
    </row>
    <row r="139" spans="1:11" ht="16.2" thickBot="1">
      <c r="A139" s="37" t="s">
        <v>38</v>
      </c>
      <c r="B139" s="22"/>
      <c r="C139" s="22">
        <v>800</v>
      </c>
      <c r="D139" s="23">
        <v>4668.5</v>
      </c>
      <c r="E139" s="9">
        <v>0</v>
      </c>
      <c r="F139" s="10">
        <f t="shared" si="12"/>
        <v>0</v>
      </c>
      <c r="G139" s="44"/>
      <c r="H139" s="44"/>
      <c r="I139" s="44"/>
      <c r="J139" s="44"/>
      <c r="K139" s="44"/>
    </row>
    <row r="140" spans="1:11" ht="47.4" thickBot="1">
      <c r="A140" s="39" t="s">
        <v>72</v>
      </c>
      <c r="B140" s="25" t="s">
        <v>73</v>
      </c>
      <c r="C140" s="26"/>
      <c r="D140" s="24">
        <f>SUM(D141)</f>
        <v>0</v>
      </c>
      <c r="E140" s="9">
        <f>SUM(E141)</f>
        <v>0</v>
      </c>
      <c r="F140" s="10" t="e">
        <f t="shared" si="12"/>
        <v>#DIV/0!</v>
      </c>
      <c r="G140" s="44"/>
      <c r="H140" s="44"/>
      <c r="I140" s="44"/>
      <c r="J140" s="44"/>
      <c r="K140" s="44"/>
    </row>
    <row r="141" spans="1:11" ht="31.8" thickBot="1">
      <c r="A141" s="37" t="s">
        <v>17</v>
      </c>
      <c r="B141" s="22"/>
      <c r="C141" s="22">
        <v>200</v>
      </c>
      <c r="D141" s="23">
        <v>0</v>
      </c>
      <c r="E141" s="9">
        <v>0</v>
      </c>
      <c r="F141" s="10" t="e">
        <f t="shared" si="12"/>
        <v>#DIV/0!</v>
      </c>
      <c r="G141" s="44"/>
      <c r="H141" s="44"/>
      <c r="I141" s="44"/>
      <c r="J141" s="44"/>
      <c r="K141" s="44"/>
    </row>
    <row r="142" spans="1:11" ht="31.8" thickBot="1">
      <c r="A142" s="36" t="s">
        <v>117</v>
      </c>
      <c r="B142" s="22" t="s">
        <v>118</v>
      </c>
      <c r="C142" s="22"/>
      <c r="D142" s="23">
        <f>D143+D144</f>
        <v>234010.59</v>
      </c>
      <c r="E142" s="9">
        <f>E143+E144</f>
        <v>192999.69</v>
      </c>
      <c r="F142" s="10">
        <f t="shared" si="12"/>
        <v>82.474767488086769</v>
      </c>
      <c r="G142" s="44"/>
      <c r="H142" s="44"/>
      <c r="I142" s="44"/>
      <c r="J142" s="44"/>
      <c r="K142" s="44"/>
    </row>
    <row r="143" spans="1:11" ht="31.8" thickBot="1">
      <c r="A143" s="37" t="s">
        <v>17</v>
      </c>
      <c r="B143" s="22"/>
      <c r="C143" s="22">
        <v>200</v>
      </c>
      <c r="D143" s="101">
        <v>218464.34</v>
      </c>
      <c r="E143" s="100">
        <v>177453.44</v>
      </c>
      <c r="F143" s="10">
        <f t="shared" si="12"/>
        <v>81.227645665191858</v>
      </c>
      <c r="G143" s="44"/>
      <c r="H143" s="44"/>
      <c r="I143" s="44"/>
      <c r="J143" s="44"/>
      <c r="K143" s="44"/>
    </row>
    <row r="144" spans="1:11" ht="16.2" thickBot="1">
      <c r="A144" s="37" t="s">
        <v>38</v>
      </c>
      <c r="B144" s="22"/>
      <c r="C144" s="22">
        <v>800</v>
      </c>
      <c r="D144" s="101">
        <v>15546.25</v>
      </c>
      <c r="E144" s="100">
        <v>15546.25</v>
      </c>
      <c r="F144" s="10">
        <f t="shared" si="12"/>
        <v>100</v>
      </c>
      <c r="G144" s="44"/>
      <c r="H144" s="44"/>
      <c r="I144" s="44"/>
      <c r="J144" s="44"/>
      <c r="K144" s="44"/>
    </row>
    <row r="145" spans="1:11" ht="16.2" thickBot="1">
      <c r="A145" s="61" t="s">
        <v>74</v>
      </c>
      <c r="B145" s="27" t="s">
        <v>75</v>
      </c>
      <c r="C145" s="27"/>
      <c r="D145" s="29">
        <f>D146+D148+D150+D154+D156+D160+D164+D167+D170+D172+D173+D175+D176+D178+D180</f>
        <v>8471643.3300000001</v>
      </c>
      <c r="E145" s="19">
        <f>E148+E150+E154+E160+E164+E167+E170+E175+E172+E173+E156+E176+E178+E180</f>
        <v>6814048.4800000004</v>
      </c>
      <c r="F145" s="10">
        <f t="shared" si="12"/>
        <v>80.433609095296987</v>
      </c>
      <c r="G145" s="44"/>
      <c r="H145" s="44"/>
      <c r="I145" s="44"/>
      <c r="J145" s="44"/>
      <c r="K145" s="44"/>
    </row>
    <row r="146" spans="1:11" ht="31.8" thickBot="1">
      <c r="A146" s="40" t="s">
        <v>102</v>
      </c>
      <c r="B146" s="25" t="s">
        <v>103</v>
      </c>
      <c r="C146" s="27"/>
      <c r="D146" s="24">
        <f>SUM(D147)</f>
        <v>0</v>
      </c>
      <c r="E146" s="9">
        <f>SUM(E147)</f>
        <v>0</v>
      </c>
      <c r="F146" s="10" t="e">
        <f t="shared" si="12"/>
        <v>#DIV/0!</v>
      </c>
      <c r="G146" s="44"/>
      <c r="H146" s="44"/>
      <c r="I146" s="44"/>
      <c r="J146" s="44"/>
      <c r="K146" s="44"/>
    </row>
    <row r="147" spans="1:11" ht="31.8" thickBot="1">
      <c r="A147" s="37" t="s">
        <v>17</v>
      </c>
      <c r="B147" s="27"/>
      <c r="C147" s="22">
        <v>200</v>
      </c>
      <c r="D147" s="23">
        <v>0</v>
      </c>
      <c r="E147" s="9">
        <v>0</v>
      </c>
      <c r="F147" s="10" t="e">
        <f t="shared" si="12"/>
        <v>#DIV/0!</v>
      </c>
      <c r="G147" s="44"/>
      <c r="H147" s="44"/>
      <c r="I147" s="44"/>
      <c r="J147" s="44"/>
      <c r="K147" s="44"/>
    </row>
    <row r="148" spans="1:11" ht="16.2" thickBot="1">
      <c r="A148" s="39" t="s">
        <v>76</v>
      </c>
      <c r="B148" s="25" t="s">
        <v>77</v>
      </c>
      <c r="C148" s="22"/>
      <c r="D148" s="24">
        <f>SUM(D149)</f>
        <v>1745526.57</v>
      </c>
      <c r="E148" s="9">
        <f>SUM(E149)</f>
        <v>1500799.08</v>
      </c>
      <c r="F148" s="10">
        <f t="shared" si="12"/>
        <v>85.979732751933994</v>
      </c>
      <c r="G148" s="44"/>
      <c r="H148" s="44"/>
      <c r="I148" s="44"/>
      <c r="J148" s="44"/>
      <c r="K148" s="44"/>
    </row>
    <row r="149" spans="1:11" ht="78.599999999999994" thickBot="1">
      <c r="A149" s="37" t="s">
        <v>22</v>
      </c>
      <c r="B149" s="22"/>
      <c r="C149" s="22">
        <v>100</v>
      </c>
      <c r="D149" s="101">
        <v>1745526.57</v>
      </c>
      <c r="E149" s="100">
        <v>1500799.08</v>
      </c>
      <c r="F149" s="10">
        <f t="shared" si="12"/>
        <v>85.979732751933994</v>
      </c>
      <c r="G149" s="44"/>
      <c r="H149" s="44"/>
      <c r="I149" s="44"/>
      <c r="J149" s="44"/>
      <c r="K149" s="44"/>
    </row>
    <row r="150" spans="1:11" ht="16.2" thickBot="1">
      <c r="A150" s="39" t="s">
        <v>78</v>
      </c>
      <c r="B150" s="25" t="s">
        <v>79</v>
      </c>
      <c r="C150" s="22"/>
      <c r="D150" s="24">
        <f>D151+D152+D153</f>
        <v>4282139.17</v>
      </c>
      <c r="E150" s="9">
        <f>SUM(E151+E152+E153)</f>
        <v>3391805.74</v>
      </c>
      <c r="F150" s="10">
        <f t="shared" si="12"/>
        <v>79.208208919562054</v>
      </c>
      <c r="G150" s="44"/>
      <c r="H150" s="44"/>
      <c r="I150" s="44"/>
      <c r="J150" s="44"/>
      <c r="K150" s="44"/>
    </row>
    <row r="151" spans="1:11" ht="78.599999999999994" thickBot="1">
      <c r="A151" s="37" t="s">
        <v>22</v>
      </c>
      <c r="B151" s="22"/>
      <c r="C151" s="22">
        <v>100</v>
      </c>
      <c r="D151" s="101">
        <v>3225262</v>
      </c>
      <c r="E151" s="100">
        <v>2571846.23</v>
      </c>
      <c r="F151" s="10">
        <f t="shared" si="12"/>
        <v>79.740691763955923</v>
      </c>
      <c r="G151" s="44"/>
      <c r="H151" s="44"/>
      <c r="I151" s="44"/>
      <c r="J151" s="44"/>
      <c r="K151" s="44"/>
    </row>
    <row r="152" spans="1:11" ht="31.8" thickBot="1">
      <c r="A152" s="37" t="s">
        <v>17</v>
      </c>
      <c r="B152" s="22"/>
      <c r="C152" s="22">
        <v>200</v>
      </c>
      <c r="D152" s="101">
        <v>949377.17</v>
      </c>
      <c r="E152" s="100">
        <v>722459.51</v>
      </c>
      <c r="F152" s="10">
        <f t="shared" si="12"/>
        <v>76.098260294167389</v>
      </c>
      <c r="G152" s="44"/>
      <c r="H152" s="44"/>
      <c r="I152" s="44"/>
      <c r="J152" s="44"/>
      <c r="K152" s="44"/>
    </row>
    <row r="153" spans="1:11" ht="16.2" thickBot="1">
      <c r="A153" s="37" t="s">
        <v>38</v>
      </c>
      <c r="B153" s="22"/>
      <c r="C153" s="22">
        <v>800</v>
      </c>
      <c r="D153" s="101">
        <v>107500</v>
      </c>
      <c r="E153" s="100">
        <v>97500</v>
      </c>
      <c r="F153" s="10">
        <f t="shared" si="12"/>
        <v>90.697674418604649</v>
      </c>
      <c r="G153" s="44"/>
      <c r="H153" s="44"/>
      <c r="I153" s="44"/>
      <c r="J153" s="44"/>
      <c r="K153" s="44"/>
    </row>
    <row r="154" spans="1:11" ht="31.8" thickBot="1">
      <c r="A154" s="36" t="s">
        <v>119</v>
      </c>
      <c r="B154" s="22" t="s">
        <v>210</v>
      </c>
      <c r="C154" s="22"/>
      <c r="D154" s="23">
        <f>D155</f>
        <v>193100</v>
      </c>
      <c r="E154" s="9">
        <f>E155</f>
        <v>168616.05</v>
      </c>
      <c r="F154" s="10">
        <f t="shared" si="12"/>
        <v>87.32058518902123</v>
      </c>
      <c r="G154" s="44"/>
      <c r="H154" s="44"/>
      <c r="I154" s="44"/>
      <c r="J154" s="44"/>
      <c r="K154" s="44"/>
    </row>
    <row r="155" spans="1:11" ht="16.2" thickBot="1">
      <c r="A155" s="37" t="s">
        <v>9</v>
      </c>
      <c r="B155" s="22"/>
      <c r="C155" s="22">
        <v>300</v>
      </c>
      <c r="D155" s="112">
        <v>193100</v>
      </c>
      <c r="E155" s="100">
        <v>168616.05</v>
      </c>
      <c r="F155" s="10">
        <f t="shared" si="12"/>
        <v>87.32058518902123</v>
      </c>
      <c r="G155" s="44"/>
      <c r="H155" s="44"/>
      <c r="I155" s="44"/>
      <c r="J155" s="44"/>
      <c r="K155" s="44"/>
    </row>
    <row r="156" spans="1:11" ht="16.2" thickBot="1">
      <c r="A156" s="39" t="s">
        <v>80</v>
      </c>
      <c r="B156" s="25" t="s">
        <v>81</v>
      </c>
      <c r="C156" s="22"/>
      <c r="D156" s="24">
        <f>D157+D158+D159</f>
        <v>117732</v>
      </c>
      <c r="E156" s="9">
        <f>E157+E158+E159</f>
        <v>77780</v>
      </c>
      <c r="F156" s="10">
        <f t="shared" si="12"/>
        <v>66.06530085278429</v>
      </c>
      <c r="G156" s="44"/>
      <c r="H156" s="44"/>
      <c r="I156" s="44"/>
      <c r="J156" s="44"/>
      <c r="K156" s="44"/>
    </row>
    <row r="157" spans="1:11" ht="31.8" thickBot="1">
      <c r="A157" s="37" t="s">
        <v>17</v>
      </c>
      <c r="B157" s="25"/>
      <c r="C157" s="22">
        <v>200</v>
      </c>
      <c r="D157" s="24">
        <v>111000</v>
      </c>
      <c r="E157" s="9">
        <v>77780</v>
      </c>
      <c r="F157" s="10">
        <f t="shared" si="12"/>
        <v>70.072072072072061</v>
      </c>
      <c r="G157" s="44"/>
      <c r="H157" s="44"/>
      <c r="I157" s="44"/>
      <c r="J157" s="44"/>
      <c r="K157" s="44"/>
    </row>
    <row r="158" spans="1:11" ht="16.2" thickBot="1">
      <c r="A158" s="37" t="s">
        <v>38</v>
      </c>
      <c r="B158" s="25"/>
      <c r="C158" s="22">
        <v>800</v>
      </c>
      <c r="D158" s="24">
        <v>6732</v>
      </c>
      <c r="E158" s="9">
        <v>0</v>
      </c>
      <c r="F158" s="10">
        <f t="shared" si="12"/>
        <v>0</v>
      </c>
      <c r="G158" s="44"/>
      <c r="H158" s="44"/>
      <c r="I158" s="44"/>
      <c r="J158" s="44"/>
      <c r="K158" s="44"/>
    </row>
    <row r="159" spans="1:11" ht="16.2" thickBot="1">
      <c r="A159" s="37" t="s">
        <v>9</v>
      </c>
      <c r="B159" s="25"/>
      <c r="C159" s="22">
        <v>300</v>
      </c>
      <c r="D159" s="24">
        <v>0</v>
      </c>
      <c r="E159" s="9">
        <v>0</v>
      </c>
      <c r="F159" s="10" t="e">
        <f t="shared" si="12"/>
        <v>#DIV/0!</v>
      </c>
      <c r="G159" s="44"/>
      <c r="H159" s="44"/>
      <c r="I159" s="44"/>
      <c r="J159" s="44"/>
      <c r="K159" s="44"/>
    </row>
    <row r="160" spans="1:11" ht="31.8" thickBot="1">
      <c r="A160" s="36" t="s">
        <v>82</v>
      </c>
      <c r="B160" s="25" t="s">
        <v>83</v>
      </c>
      <c r="C160" s="25"/>
      <c r="D160" s="24">
        <f>D161+D162+D163</f>
        <v>1399063.8599999999</v>
      </c>
      <c r="E160" s="9">
        <f>E161+E162+E163</f>
        <v>1270875.6299999999</v>
      </c>
      <c r="F160" s="10">
        <f t="shared" si="12"/>
        <v>90.837571202789846</v>
      </c>
      <c r="G160" s="44"/>
      <c r="H160" s="44"/>
      <c r="I160" s="44"/>
      <c r="J160" s="44"/>
      <c r="K160" s="44"/>
    </row>
    <row r="161" spans="1:11" ht="78.599999999999994" thickBot="1">
      <c r="A161" s="37" t="s">
        <v>84</v>
      </c>
      <c r="B161" s="22"/>
      <c r="C161" s="22">
        <v>100</v>
      </c>
      <c r="D161" s="101">
        <v>1228729.74</v>
      </c>
      <c r="E161" s="100">
        <v>1134959.95</v>
      </c>
      <c r="F161" s="10">
        <f t="shared" si="12"/>
        <v>92.368558605898158</v>
      </c>
      <c r="G161" s="44"/>
      <c r="H161" s="44"/>
      <c r="I161" s="44"/>
      <c r="J161" s="44"/>
      <c r="K161" s="44"/>
    </row>
    <row r="162" spans="1:11" ht="31.8" thickBot="1">
      <c r="A162" s="37" t="s">
        <v>17</v>
      </c>
      <c r="B162" s="22"/>
      <c r="C162" s="22">
        <v>200</v>
      </c>
      <c r="D162" s="101">
        <v>169288.12</v>
      </c>
      <c r="E162" s="100">
        <v>134869.68</v>
      </c>
      <c r="F162" s="10">
        <f t="shared" si="12"/>
        <v>79.668720994715997</v>
      </c>
      <c r="G162" s="44"/>
      <c r="H162" s="44"/>
      <c r="I162" s="44"/>
      <c r="J162" s="44"/>
      <c r="K162" s="44"/>
    </row>
    <row r="163" spans="1:11" ht="46.95" customHeight="1" thickBot="1">
      <c r="A163" s="37" t="s">
        <v>38</v>
      </c>
      <c r="B163" s="22"/>
      <c r="C163" s="22">
        <v>800</v>
      </c>
      <c r="D163" s="23">
        <v>1046</v>
      </c>
      <c r="E163" s="9">
        <v>1046</v>
      </c>
      <c r="F163" s="10">
        <f t="shared" si="12"/>
        <v>100</v>
      </c>
      <c r="G163" s="44"/>
      <c r="H163" s="44"/>
      <c r="I163" s="44"/>
      <c r="J163" s="44"/>
      <c r="K163" s="44"/>
    </row>
    <row r="164" spans="1:11" ht="47.4" thickBot="1">
      <c r="A164" s="36" t="s">
        <v>85</v>
      </c>
      <c r="B164" s="25" t="s">
        <v>86</v>
      </c>
      <c r="C164" s="22"/>
      <c r="D164" s="24">
        <f>SUM(D165+D166)</f>
        <v>293942</v>
      </c>
      <c r="E164" s="9">
        <f>SUM(E165+E166)</f>
        <v>167944.98</v>
      </c>
      <c r="F164" s="10">
        <f t="shared" si="12"/>
        <v>57.135414469521209</v>
      </c>
      <c r="G164" s="44"/>
      <c r="H164" s="44"/>
      <c r="I164" s="44"/>
      <c r="J164" s="44"/>
      <c r="K164" s="44"/>
    </row>
    <row r="165" spans="1:11" ht="78.599999999999994" thickBot="1">
      <c r="A165" s="37" t="s">
        <v>22</v>
      </c>
      <c r="B165" s="22"/>
      <c r="C165" s="22">
        <v>100</v>
      </c>
      <c r="D165" s="113">
        <v>238719</v>
      </c>
      <c r="E165" s="100">
        <v>167944.98</v>
      </c>
      <c r="F165" s="10">
        <f t="shared" si="12"/>
        <v>70.352581905922875</v>
      </c>
      <c r="G165" s="44"/>
      <c r="H165" s="44"/>
      <c r="I165" s="44"/>
      <c r="J165" s="44"/>
      <c r="K165" s="44"/>
    </row>
    <row r="166" spans="1:11" ht="31.8" thickBot="1">
      <c r="A166" s="37" t="s">
        <v>17</v>
      </c>
      <c r="B166" s="22"/>
      <c r="C166" s="22">
        <v>200</v>
      </c>
      <c r="D166" s="113">
        <v>55223</v>
      </c>
      <c r="E166" s="9">
        <v>0</v>
      </c>
      <c r="F166" s="10">
        <f t="shared" si="12"/>
        <v>0</v>
      </c>
      <c r="G166" s="44"/>
      <c r="H166" s="44"/>
      <c r="I166" s="44"/>
      <c r="J166" s="44"/>
      <c r="K166" s="44"/>
    </row>
    <row r="167" spans="1:11" ht="31.8" thickBot="1">
      <c r="A167" s="41" t="s">
        <v>141</v>
      </c>
      <c r="B167" s="25" t="s">
        <v>189</v>
      </c>
      <c r="C167" s="22"/>
      <c r="D167" s="23">
        <f>D168</f>
        <v>110000</v>
      </c>
      <c r="E167" s="9">
        <f>E168</f>
        <v>82500</v>
      </c>
      <c r="F167" s="10">
        <f t="shared" si="12"/>
        <v>75</v>
      </c>
      <c r="G167" s="44"/>
      <c r="H167" s="44"/>
      <c r="I167" s="44"/>
      <c r="J167" s="44"/>
      <c r="K167" s="44"/>
    </row>
    <row r="168" spans="1:11" ht="16.2" thickBot="1">
      <c r="A168" s="36" t="s">
        <v>67</v>
      </c>
      <c r="B168" s="22"/>
      <c r="C168" s="22">
        <v>500</v>
      </c>
      <c r="D168" s="23">
        <v>110000</v>
      </c>
      <c r="E168" s="9">
        <v>82500</v>
      </c>
      <c r="F168" s="10">
        <f t="shared" si="12"/>
        <v>75</v>
      </c>
      <c r="G168" s="44"/>
      <c r="H168" s="44"/>
      <c r="I168" s="44"/>
      <c r="J168" s="44"/>
      <c r="K168" s="44"/>
    </row>
    <row r="169" spans="1:11" ht="31.8" thickBot="1">
      <c r="A169" s="104" t="s">
        <v>191</v>
      </c>
      <c r="B169" s="25" t="s">
        <v>190</v>
      </c>
      <c r="C169" s="22"/>
      <c r="D169" s="24">
        <f>D170</f>
        <v>103263.23</v>
      </c>
      <c r="E169" s="9">
        <f>E170</f>
        <v>0</v>
      </c>
      <c r="F169" s="10">
        <f t="shared" si="12"/>
        <v>0</v>
      </c>
      <c r="G169" s="44"/>
      <c r="H169" s="44"/>
      <c r="I169" s="44"/>
      <c r="J169" s="44"/>
      <c r="K169" s="44"/>
    </row>
    <row r="170" spans="1:11" ht="16.2" thickBot="1">
      <c r="A170" s="5" t="s">
        <v>192</v>
      </c>
      <c r="B170" s="64"/>
      <c r="C170" s="32">
        <v>500</v>
      </c>
      <c r="D170" s="102">
        <v>103263.23</v>
      </c>
      <c r="E170" s="114">
        <v>0</v>
      </c>
      <c r="F170" s="10">
        <f t="shared" si="12"/>
        <v>0</v>
      </c>
      <c r="G170" s="44"/>
      <c r="H170" s="44"/>
      <c r="I170" s="44"/>
      <c r="J170" s="44"/>
      <c r="K170" s="44"/>
    </row>
    <row r="171" spans="1:11" ht="31.8" thickBot="1">
      <c r="A171" s="50" t="s">
        <v>170</v>
      </c>
      <c r="B171" s="65" t="s">
        <v>171</v>
      </c>
      <c r="C171" s="33"/>
      <c r="D171" s="34">
        <f>D172+D173</f>
        <v>100000</v>
      </c>
      <c r="E171" s="34">
        <f>E172+E173</f>
        <v>85000</v>
      </c>
      <c r="F171" s="10">
        <f t="shared" si="12"/>
        <v>85</v>
      </c>
      <c r="G171" s="44"/>
      <c r="H171" s="44"/>
      <c r="I171" s="44"/>
      <c r="J171" s="44"/>
      <c r="K171" s="44"/>
    </row>
    <row r="172" spans="1:11" ht="15.6">
      <c r="A172" s="43" t="s">
        <v>67</v>
      </c>
      <c r="B172" s="33"/>
      <c r="C172" s="33">
        <v>500</v>
      </c>
      <c r="D172" s="34">
        <v>65000</v>
      </c>
      <c r="E172" s="14">
        <v>50000</v>
      </c>
      <c r="F172" s="10">
        <f t="shared" si="12"/>
        <v>76.923076923076934</v>
      </c>
      <c r="G172" s="44"/>
      <c r="H172" s="44"/>
      <c r="I172" s="44"/>
      <c r="J172" s="44"/>
      <c r="K172" s="44"/>
    </row>
    <row r="173" spans="1:11" ht="15.6">
      <c r="A173" s="50"/>
      <c r="B173" s="57"/>
      <c r="C173" s="57">
        <v>200</v>
      </c>
      <c r="D173" s="54">
        <v>35000</v>
      </c>
      <c r="E173" s="14">
        <v>35000</v>
      </c>
      <c r="F173" s="10">
        <f t="shared" si="12"/>
        <v>100</v>
      </c>
      <c r="G173" s="44"/>
      <c r="H173" s="44"/>
      <c r="I173" s="44"/>
      <c r="J173" s="44"/>
      <c r="K173" s="44"/>
    </row>
    <row r="174" spans="1:11" ht="31.8" thickBot="1">
      <c r="A174" s="66" t="s">
        <v>140</v>
      </c>
      <c r="B174" s="67" t="s">
        <v>139</v>
      </c>
      <c r="C174" s="68"/>
      <c r="D174" s="115">
        <f>D175</f>
        <v>91636.5</v>
      </c>
      <c r="E174" s="14">
        <f>E175</f>
        <v>68727</v>
      </c>
      <c r="F174" s="10">
        <f t="shared" si="12"/>
        <v>74.999590774418493</v>
      </c>
      <c r="G174" s="44"/>
      <c r="H174" s="44"/>
      <c r="I174" s="44"/>
      <c r="J174" s="44"/>
      <c r="K174" s="44"/>
    </row>
    <row r="175" spans="1:11" ht="16.2" thickBot="1">
      <c r="A175" s="59" t="s">
        <v>67</v>
      </c>
      <c r="B175" s="60"/>
      <c r="C175" s="33">
        <v>500</v>
      </c>
      <c r="D175" s="102">
        <v>91636.5</v>
      </c>
      <c r="E175" s="14">
        <v>68727</v>
      </c>
      <c r="F175" s="10">
        <f t="shared" si="12"/>
        <v>74.999590774418493</v>
      </c>
      <c r="G175" s="44"/>
      <c r="H175" s="44"/>
      <c r="I175" s="44"/>
      <c r="J175" s="44"/>
      <c r="K175" s="44"/>
    </row>
    <row r="176" spans="1:11" ht="31.2">
      <c r="A176" s="104" t="s">
        <v>204</v>
      </c>
      <c r="B176" s="33" t="s">
        <v>201</v>
      </c>
      <c r="C176" s="58"/>
      <c r="D176" s="116">
        <f>D177</f>
        <v>2240</v>
      </c>
      <c r="E176" s="14">
        <f>E177</f>
        <v>0</v>
      </c>
      <c r="F176" s="10">
        <f t="shared" si="12"/>
        <v>0</v>
      </c>
      <c r="G176" s="44"/>
      <c r="H176" s="44"/>
      <c r="I176" s="44"/>
      <c r="J176" s="44"/>
      <c r="K176" s="44"/>
    </row>
    <row r="177" spans="1:11" ht="15.6">
      <c r="A177" s="59" t="s">
        <v>67</v>
      </c>
      <c r="B177" s="57"/>
      <c r="C177" s="57">
        <v>500</v>
      </c>
      <c r="D177" s="117">
        <v>2240</v>
      </c>
      <c r="E177" s="9">
        <v>0</v>
      </c>
      <c r="F177" s="10">
        <f t="shared" si="12"/>
        <v>0</v>
      </c>
      <c r="G177" s="44"/>
      <c r="H177" s="44"/>
      <c r="I177" s="44"/>
      <c r="J177" s="44"/>
      <c r="K177" s="44"/>
    </row>
    <row r="178" spans="1:11" ht="15.75" customHeight="1">
      <c r="A178" s="106" t="s">
        <v>205</v>
      </c>
      <c r="B178" s="57" t="s">
        <v>202</v>
      </c>
      <c r="C178" s="57"/>
      <c r="D178" s="117">
        <f>D179</f>
        <v>16500</v>
      </c>
      <c r="E178" s="9">
        <f>E179</f>
        <v>0</v>
      </c>
      <c r="F178" s="10">
        <f t="shared" si="12"/>
        <v>0</v>
      </c>
      <c r="G178" s="44"/>
      <c r="H178" s="44"/>
      <c r="I178" s="44"/>
      <c r="J178" s="44"/>
      <c r="K178" s="44"/>
    </row>
    <row r="179" spans="1:11" ht="15.6">
      <c r="A179" s="59" t="s">
        <v>67</v>
      </c>
      <c r="B179" s="57"/>
      <c r="C179" s="57">
        <v>500</v>
      </c>
      <c r="D179" s="117">
        <v>16500</v>
      </c>
      <c r="E179" s="9">
        <v>0</v>
      </c>
      <c r="F179" s="10">
        <f t="shared" si="12"/>
        <v>0</v>
      </c>
      <c r="G179" s="44"/>
      <c r="H179" s="44"/>
      <c r="I179" s="44"/>
      <c r="J179" s="44"/>
      <c r="K179" s="44"/>
    </row>
    <row r="180" spans="1:11" ht="31.2">
      <c r="A180" s="106" t="s">
        <v>206</v>
      </c>
      <c r="B180" s="57" t="s">
        <v>203</v>
      </c>
      <c r="C180" s="57"/>
      <c r="D180" s="117">
        <f>D181</f>
        <v>16500</v>
      </c>
      <c r="E180" s="9">
        <f>E181</f>
        <v>0</v>
      </c>
      <c r="F180" s="10">
        <f t="shared" si="12"/>
        <v>0</v>
      </c>
      <c r="G180" s="44"/>
      <c r="H180" s="44"/>
      <c r="I180" s="44"/>
      <c r="J180" s="44"/>
      <c r="K180" s="44"/>
    </row>
    <row r="181" spans="1:11" ht="15.6">
      <c r="A181" s="59" t="s">
        <v>67</v>
      </c>
      <c r="B181" s="57"/>
      <c r="C181" s="57">
        <v>500</v>
      </c>
      <c r="D181" s="117">
        <v>16500</v>
      </c>
      <c r="E181" s="9">
        <v>0</v>
      </c>
      <c r="F181" s="10">
        <f t="shared" si="12"/>
        <v>0</v>
      </c>
      <c r="G181" s="44"/>
      <c r="H181" s="44"/>
      <c r="I181" s="44"/>
      <c r="J181" s="44"/>
      <c r="K181" s="44"/>
    </row>
    <row r="182" spans="1:11" ht="15.6" customHeight="1">
      <c r="A182" s="155" t="s">
        <v>87</v>
      </c>
      <c r="B182" s="156"/>
      <c r="C182" s="158"/>
      <c r="D182" s="153">
        <f>SUM(D9+D14+D19+D24+D32+D45+D83+D50+D90+D124+D145)</f>
        <v>32006875.980000004</v>
      </c>
      <c r="E182" s="142">
        <f>SUM(E14+E19+E32+E9+E24+E45+E83+E50+E90+E124+E145)</f>
        <v>21372526.630000003</v>
      </c>
      <c r="F182" s="118">
        <f t="shared" si="12"/>
        <v>66.774797525865878</v>
      </c>
      <c r="G182" s="44"/>
      <c r="H182" s="44"/>
      <c r="I182" s="44"/>
      <c r="J182" s="44"/>
      <c r="K182" s="44"/>
    </row>
    <row r="183" spans="1:11" ht="16.2" customHeight="1" thickBot="1">
      <c r="A183" s="155"/>
      <c r="B183" s="157"/>
      <c r="C183" s="139"/>
      <c r="D183" s="154"/>
      <c r="E183" s="143"/>
      <c r="F183" s="119"/>
      <c r="G183" s="44"/>
      <c r="H183" s="44"/>
      <c r="I183" s="44"/>
      <c r="J183" s="44"/>
      <c r="K183" s="44"/>
    </row>
    <row r="184" spans="1:1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</row>
    <row r="185" spans="1:1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</row>
    <row r="186" spans="1:1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</row>
    <row r="187" spans="1:1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</row>
    <row r="188" spans="1:1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</row>
    <row r="189" spans="1:1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</row>
    <row r="190" spans="1:1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</row>
    <row r="191" spans="1:1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</row>
    <row r="192" spans="1:1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</row>
    <row r="194" spans="1:1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</row>
    <row r="195" spans="1:1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</row>
    <row r="196" spans="1:1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</row>
    <row r="197" spans="1:1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</row>
    <row r="198" spans="1:1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</row>
    <row r="199" spans="1:1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</row>
    <row r="200" spans="1:1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</row>
    <row r="201" spans="1:1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</row>
    <row r="202" spans="1:1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</row>
    <row r="203" spans="1:1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</row>
    <row r="204" spans="1:11">
      <c r="A204" s="44"/>
    </row>
    <row r="205" spans="1:11">
      <c r="A205" s="44"/>
    </row>
    <row r="206" spans="1:11">
      <c r="A206" s="44"/>
    </row>
    <row r="207" spans="1:11">
      <c r="A207" s="44"/>
    </row>
    <row r="208" spans="1:11">
      <c r="A208" s="44"/>
    </row>
    <row r="209" spans="1:1">
      <c r="A209" s="44"/>
    </row>
    <row r="210" spans="1:1">
      <c r="A210" s="44"/>
    </row>
    <row r="211" spans="1:1">
      <c r="A211" s="44"/>
    </row>
  </sheetData>
  <mergeCells count="34">
    <mergeCell ref="A115:A116"/>
    <mergeCell ref="D182:D183"/>
    <mergeCell ref="A182:A183"/>
    <mergeCell ref="B182:B183"/>
    <mergeCell ref="C182:C183"/>
    <mergeCell ref="B115:B116"/>
    <mergeCell ref="C115:C116"/>
    <mergeCell ref="D115:D116"/>
    <mergeCell ref="C1:F4"/>
    <mergeCell ref="A5:D5"/>
    <mergeCell ref="A32:A33"/>
    <mergeCell ref="B32:B33"/>
    <mergeCell ref="C32:C33"/>
    <mergeCell ref="D32:D33"/>
    <mergeCell ref="E32:E33"/>
    <mergeCell ref="F32:F33"/>
    <mergeCell ref="A6:C6"/>
    <mergeCell ref="A7:C7"/>
    <mergeCell ref="F182:F183"/>
    <mergeCell ref="F115:F116"/>
    <mergeCell ref="F105:F106"/>
    <mergeCell ref="F107:F108"/>
    <mergeCell ref="A107:A108"/>
    <mergeCell ref="B107:B108"/>
    <mergeCell ref="C107:C108"/>
    <mergeCell ref="D107:D108"/>
    <mergeCell ref="E107:E108"/>
    <mergeCell ref="A105:A106"/>
    <mergeCell ref="B105:B106"/>
    <mergeCell ref="C105:C106"/>
    <mergeCell ref="D105:D106"/>
    <mergeCell ref="E105:E106"/>
    <mergeCell ref="E182:E183"/>
    <mergeCell ref="E115:E116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2023-12-18T08:28:31Z</dcterms:modified>
</cp:coreProperties>
</file>