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<sst xmlns="http://schemas.openxmlformats.org/spreadsheetml/2006/main" count="279" uniqueCount="212">
  <si>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</si>
  <si>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</si>
  <si>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</si>
  <si>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</si>
  <si>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</si>
  <si>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</si>
  <si>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</si>
  <si>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</si>
  <si>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</si>
  <si>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</si>
  <si>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</si>
  <si>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</si>
  <si>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</si>
  <si>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</si>
  <si>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</si>
  <si>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</si>
  <si>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</si>
  <si>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</si>
  <si>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</si>
  <si>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</si>
  <si>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</si>
  <si>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</si>
  <si>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</si>
  <si>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</si>
  <si>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</si>
  <si>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</si>
  <si>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</si>
  <si>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</si>
  <si>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</si>
  <si>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</si>
  <si>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</si>
  <si>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</si>
  <si>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</si>
  <si>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</si>
  <si>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</si>
  <si>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</si>
  <si>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</si>
  <si>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</si>
  <si>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</si>
  <si>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</si>
  <si>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</si>
  <si>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</si>
  <si>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</si>
  <si>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</si>
  <si>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</si>
  <si>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</si>
  <si>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</si>
  <si>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</si>
  <si>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</si>
  <si>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</si>
  <si>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</si>
  <si>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</si>
  <si>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</si>
  <si>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</si>
  <si>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</si>
  <si>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</si>
  <si>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</si>
  <si>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</si>
  <si>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</si>
  <si>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</si>
  <si>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</si>
  <si>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</si>
  <si>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</si>
  <si>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</si>
  <si>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</si>
  <si>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</si>
  <si>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</si>
  <si>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</si>
  <si>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</si>
  <si>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</si>
  <si>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</si>
  <si>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</si>
  <si>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</si>
  <si>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</si>
  <si>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</si>
  <si>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</si>
  <si>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</si>
  <si>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</si>
  <si>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</si>
  <si>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</si>
  <si>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</si>
  <si>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</si>
  <si>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</si>
  <si>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</si>
  <si>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</si>
  <si>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</si>
  <si>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</si>
  <si>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</si>
  <si>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</si>
  <si>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</si>
  <si>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</si>
  <si>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</si>
  <si>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</si>
  <si>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</si>
  <si>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</si>
  <si>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</si>
  <si>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</si>
  <si>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</si>
  <si>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</si>
  <si>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</si>
  <si>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</si>
  <si>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</si>
  <si>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</si>
  <si>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</si>
  <si>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</si>
  <si>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</si>
  <si>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</si>
  <si>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</si>
  <si>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</si>
  <si>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</si>
  <si>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</si>
  <si>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</si>
  <si>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</si>
  <si>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</si>
  <si>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</si>
  <si>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</si>
  <si>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</si>
  <si>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</si>
  <si>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</si>
  <si>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</si>
  <si>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</si>
  <si>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</si>
  <si>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</si>
  <si>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</si>
  <si>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</si>
  <si>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</si>
  <si>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</si>
  <si>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</si>
  <si>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</si>
  <si>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</si>
  <si>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</si>
  <si>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</si>
  <si>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</si>
  <si>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</si>
  <si>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</si>
  <si>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</si>
  <si>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</si>
  <si>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</si>
  <si>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</si>
  <si>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</si>
  <si>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</si>
  <si>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14.1.04.00000</t>
  </si>
  <si>
    <t>Улучшение санитарно-эпидемиологического состояния территории</t>
  </si>
  <si>
    <t>14.1.04.17251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</si>
  <si>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</si>
  <si>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</si>
  <si>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</si>
  <si>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</si>
  <si>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</si>
  <si>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</si>
  <si>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</si>
  <si>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</si>
  <si>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</si>
  <si>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</si>
  <si>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</si>
  <si>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</si>
  <si>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</si>
  <si>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</si>
  <si>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</si>
  <si>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</si>
  <si>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</si>
  <si>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</si>
  <si>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</si>
  <si>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</si>
  <si>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</si>
  <si>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</si>
  <si>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</si>
  <si>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</si>
  <si>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</si>
  <si>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</si>
  <si>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</si>
  <si>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</si>
  <si>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</si>
  <si>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</si>
  <si>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</si>
  <si>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</si>
  <si>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</si>
  <si>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</si>
  <si>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</si>
  <si>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</si>
  <si>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</si>
  <si>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</si>
  <si>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>24.1.01.77350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</si>
  <si>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
</t>
  </si>
  <si>
    <t>50.0.00.17351</t>
  </si>
  <si>
    <t>24.1.01.17350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</si>
  <si>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</si>
  <si>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</si>
  <si>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</si>
  <si>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</si>
  <si>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</si>
  <si>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</si>
  <si>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Расходы на выполнение других обязательств государства</t>
  </si>
  <si>
    <t>50.0.00.17680</t>
  </si>
  <si>
    <t>Выполнение других обязательств государства</t>
  </si>
  <si>
    <t>% выполнения</t>
  </si>
  <si>
    <t>2023 год  (рубл.)  факт</t>
  </si>
  <si>
    <t>2023 год                    (рубл.)        план</t>
  </si>
  <si>
    <t>Приложение 2</t>
  </si>
  <si>
    <t>от ..2023 г. №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</si>
  <si>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</si>
  <si>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</si>
  <si>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14.1.03.76420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</si>
  <si>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</si>
  <si>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14.1.04.71810</t>
  </si>
  <si>
    <t>Иные межбюджетные трансферты</t>
  </si>
  <si>
    <t>50.0.00.17751</t>
  </si>
  <si>
    <t>Расходы на осуществление внутреннего муниципального финансового контроля</t>
  </si>
  <si>
    <t>50.0.00.17752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</si>
  <si>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</si>
  <si>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</si>
  <si>
    <t>50.0.00.17753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</si>
</sst>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206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3" fontId="4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/>
    </xf>
    <xf numFmtId="0" fontId="49" fillId="0" borderId="12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48" fillId="0" borderId="14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wrapText="1"/>
    </xf>
    <xf numFmtId="0" fontId="45" fillId="0" borderId="13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50" fillId="0" borderId="12" xfId="0" applyFont="1" applyFill="1" applyBorder="1" applyAlignment="1">
      <alignment wrapText="1"/>
    </xf>
    <xf numFmtId="0" fontId="48" fillId="0" borderId="12" xfId="0" applyFont="1" applyFill="1" applyBorder="1" applyAlignment="1">
      <alignment/>
    </xf>
    <xf numFmtId="0" fontId="50" fillId="0" borderId="16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43" fontId="48" fillId="0" borderId="22" xfId="58" applyFont="1" applyFill="1" applyBorder="1" applyAlignment="1">
      <alignment vertical="center" wrapText="1"/>
    </xf>
    <xf numFmtId="43" fontId="45" fillId="0" borderId="22" xfId="58" applyFont="1" applyFill="1" applyBorder="1" applyAlignment="1">
      <alignment vertical="center" wrapText="1"/>
    </xf>
    <xf numFmtId="43" fontId="7" fillId="0" borderId="22" xfId="58" applyFont="1" applyFill="1" applyBorder="1" applyAlignment="1">
      <alignment vertical="center" wrapText="1"/>
    </xf>
    <xf numFmtId="43" fontId="50" fillId="0" borderId="22" xfId="58" applyFont="1" applyFill="1" applyBorder="1" applyAlignment="1">
      <alignment vertical="center" wrapText="1"/>
    </xf>
    <xf numFmtId="43" fontId="48" fillId="0" borderId="22" xfId="58" applyFont="1" applyFill="1" applyBorder="1" applyAlignment="1">
      <alignment horizontal="center" vertical="center" wrapText="1"/>
    </xf>
    <xf numFmtId="43" fontId="45" fillId="0" borderId="22" xfId="58" applyFont="1" applyFill="1" applyBorder="1" applyAlignment="1">
      <alignment horizontal="center" vertical="center" wrapText="1"/>
    </xf>
    <xf numFmtId="43" fontId="45" fillId="0" borderId="0" xfId="58" applyFont="1" applyFill="1" applyBorder="1" applyAlignment="1">
      <alignment horizontal="center" vertical="center" wrapText="1"/>
    </xf>
    <xf numFmtId="43" fontId="48" fillId="0" borderId="20" xfId="58" applyFont="1" applyFill="1" applyBorder="1" applyAlignment="1">
      <alignment horizontal="center" vertical="center" wrapText="1"/>
    </xf>
    <xf numFmtId="43" fontId="45" fillId="0" borderId="20" xfId="58" applyFont="1" applyFill="1" applyBorder="1" applyAlignment="1">
      <alignment horizontal="center" vertical="center" wrapText="1"/>
    </xf>
    <xf numFmtId="2" fontId="48" fillId="0" borderId="23" xfId="0" applyNumberFormat="1" applyFont="1" applyBorder="1" applyAlignment="1">
      <alignment horizontal="center" wrapText="1"/>
    </xf>
    <xf numFmtId="2" fontId="52" fillId="0" borderId="24" xfId="0" applyNumberFormat="1" applyFont="1" applyBorder="1" applyAlignment="1">
      <alignment horizontal="center" wrapText="1"/>
    </xf>
    <xf numFmtId="2" fontId="45" fillId="0" borderId="23" xfId="0" applyNumberFormat="1" applyFont="1" applyBorder="1" applyAlignment="1">
      <alignment horizontal="center" wrapText="1"/>
    </xf>
    <xf numFmtId="2" fontId="0" fillId="0" borderId="24" xfId="0" applyNumberFormat="1" applyBorder="1" applyAlignment="1">
      <alignment horizontal="center" wrapText="1"/>
    </xf>
    <xf numFmtId="2" fontId="46" fillId="0" borderId="24" xfId="0" applyNumberFormat="1" applyFont="1" applyBorder="1" applyAlignment="1">
      <alignment horizontal="center" wrapText="1"/>
    </xf>
    <xf numFmtId="2" fontId="48" fillId="0" borderId="23" xfId="0" applyNumberFormat="1" applyFont="1" applyBorder="1" applyAlignment="1">
      <alignment horizontal="center" vertical="center"/>
    </xf>
    <xf numFmtId="174" fontId="48" fillId="0" borderId="24" xfId="0" applyNumberFormat="1" applyFont="1" applyBorder="1" applyAlignment="1">
      <alignment horizontal="center" vertical="center"/>
    </xf>
    <xf numFmtId="2" fontId="45" fillId="0" borderId="23" xfId="0" applyNumberFormat="1" applyFont="1" applyBorder="1" applyAlignment="1">
      <alignment horizontal="center" vertical="center"/>
    </xf>
    <xf numFmtId="174" fontId="45" fillId="0" borderId="24" xfId="0" applyNumberFormat="1" applyFont="1" applyBorder="1" applyAlignment="1">
      <alignment horizontal="center" vertical="center"/>
    </xf>
    <xf numFmtId="2" fontId="45" fillId="0" borderId="23" xfId="0" applyNumberFormat="1" applyFont="1" applyFill="1" applyBorder="1" applyAlignment="1">
      <alignment horizontal="center" vertical="center"/>
    </xf>
    <xf numFmtId="174" fontId="45" fillId="0" borderId="24" xfId="0" applyNumberFormat="1" applyFont="1" applyFill="1" applyBorder="1" applyAlignment="1">
      <alignment horizontal="center" vertical="center"/>
    </xf>
    <xf numFmtId="2" fontId="48" fillId="0" borderId="23" xfId="0" applyNumberFormat="1" applyFont="1" applyFill="1" applyBorder="1" applyAlignment="1">
      <alignment horizontal="center" vertical="center"/>
    </xf>
    <xf numFmtId="174" fontId="48" fillId="0" borderId="24" xfId="0" applyNumberFormat="1" applyFont="1" applyFill="1" applyBorder="1" applyAlignment="1">
      <alignment horizontal="center" vertical="center"/>
    </xf>
    <xf numFmtId="2" fontId="45" fillId="0" borderId="25" xfId="0" applyNumberFormat="1" applyFont="1" applyBorder="1" applyAlignment="1">
      <alignment vertical="center" wrapText="1"/>
    </xf>
    <xf numFmtId="0" fontId="45" fillId="0" borderId="26" xfId="0" applyFont="1" applyBorder="1" applyAlignment="1">
      <alignment vertical="top" wrapText="1"/>
    </xf>
    <xf numFmtId="43" fontId="50" fillId="34" borderId="22" xfId="58" applyFont="1" applyFill="1" applyBorder="1" applyAlignment="1">
      <alignment horizontal="right" vertical="center"/>
    </xf>
    <xf numFmtId="2" fontId="45" fillId="34" borderId="23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center" wrapText="1"/>
    </xf>
    <xf numFmtId="43" fontId="45" fillId="34" borderId="20" xfId="58" applyFont="1" applyFill="1" applyBorder="1" applyAlignment="1">
      <alignment horizontal="center" vertical="center" wrapText="1"/>
    </xf>
    <xf numFmtId="174" fontId="45" fillId="34" borderId="24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vertical="center" wrapText="1"/>
    </xf>
    <xf numFmtId="43" fontId="45" fillId="34" borderId="24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wrapText="1"/>
    </xf>
    <xf numFmtId="0" fontId="49" fillId="34" borderId="12" xfId="0" applyFont="1" applyFill="1" applyBorder="1" applyAlignment="1">
      <alignment horizontal="center"/>
    </xf>
    <xf numFmtId="0" fontId="48" fillId="34" borderId="10" xfId="0" applyFont="1" applyFill="1" applyBorder="1" applyAlignment="1">
      <alignment vertical="center" wrapText="1"/>
    </xf>
    <xf numFmtId="0" fontId="51" fillId="34" borderId="16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center" wrapText="1"/>
    </xf>
    <xf numFmtId="43" fontId="45" fillId="34" borderId="22" xfId="58" applyFont="1" applyFill="1" applyBorder="1" applyAlignment="1">
      <alignment horizontal="right" vertical="center"/>
    </xf>
    <xf numFmtId="0" fontId="45" fillId="34" borderId="16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vertical="center"/>
    </xf>
    <xf numFmtId="0" fontId="49" fillId="34" borderId="10" xfId="0" applyFont="1" applyFill="1" applyBorder="1" applyAlignment="1">
      <alignment vertical="center" wrapText="1"/>
    </xf>
    <xf numFmtId="0" fontId="45" fillId="34" borderId="16" xfId="0" applyFont="1" applyFill="1" applyBorder="1" applyAlignment="1">
      <alignment vertical="center"/>
    </xf>
    <xf numFmtId="0" fontId="48" fillId="34" borderId="12" xfId="0" applyFont="1" applyFill="1" applyBorder="1" applyAlignment="1">
      <alignment wrapText="1"/>
    </xf>
    <xf numFmtId="0" fontId="47" fillId="34" borderId="12" xfId="0" applyFont="1" applyFill="1" applyBorder="1" applyAlignment="1">
      <alignment horizontal="center" vertical="center"/>
    </xf>
    <xf numFmtId="43" fontId="51" fillId="34" borderId="22" xfId="58" applyFont="1" applyFill="1" applyBorder="1" applyAlignment="1">
      <alignment horizontal="right" vertical="center"/>
    </xf>
    <xf numFmtId="2" fontId="48" fillId="34" borderId="23" xfId="0" applyNumberFormat="1" applyFont="1" applyFill="1" applyBorder="1" applyAlignment="1">
      <alignment horizontal="center" vertical="center"/>
    </xf>
    <xf numFmtId="174" fontId="48" fillId="34" borderId="24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center" vertical="center"/>
    </xf>
    <xf numFmtId="43" fontId="48" fillId="34" borderId="22" xfId="58" applyFont="1" applyFill="1" applyBorder="1" applyAlignment="1">
      <alignment horizontal="right" vertical="center"/>
    </xf>
    <xf numFmtId="0" fontId="49" fillId="34" borderId="23" xfId="0" applyFont="1" applyFill="1" applyBorder="1" applyAlignment="1">
      <alignment horizontal="center"/>
    </xf>
    <xf numFmtId="0" fontId="45" fillId="34" borderId="24" xfId="0" applyNumberFormat="1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wrapText="1"/>
    </xf>
    <xf numFmtId="0" fontId="49" fillId="34" borderId="1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49" fillId="34" borderId="28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wrapText="1"/>
    </xf>
    <xf numFmtId="2" fontId="50" fillId="34" borderId="22" xfId="58" applyNumberFormat="1" applyFont="1" applyFill="1" applyBorder="1" applyAlignment="1">
      <alignment horizontal="center" vertical="center"/>
    </xf>
    <xf numFmtId="0" fontId="50" fillId="34" borderId="29" xfId="0" applyFont="1" applyFill="1" applyBorder="1" applyAlignment="1">
      <alignment vertical="center" wrapText="1"/>
    </xf>
    <xf numFmtId="0" fontId="49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wrapText="1"/>
    </xf>
    <xf numFmtId="0" fontId="50" fillId="34" borderId="11" xfId="0" applyFont="1" applyFill="1" applyBorder="1" applyAlignment="1">
      <alignment vertical="center"/>
    </xf>
    <xf numFmtId="43" fontId="48" fillId="34" borderId="20" xfId="58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vertical="top" wrapText="1"/>
    </xf>
    <xf numFmtId="43" fontId="45" fillId="34" borderId="20" xfId="58" applyFont="1" applyFill="1" applyBorder="1" applyAlignment="1">
      <alignment horizontal="right" vertical="center"/>
    </xf>
    <xf numFmtId="0" fontId="45" fillId="34" borderId="12" xfId="0" applyFont="1" applyFill="1" applyBorder="1" applyAlignment="1">
      <alignment horizontal="justify" wrapText="1"/>
    </xf>
    <xf numFmtId="0" fontId="45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justify" wrapText="1"/>
    </xf>
    <xf numFmtId="0" fontId="45" fillId="34" borderId="11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justify" wrapText="1"/>
    </xf>
    <xf numFmtId="0" fontId="45" fillId="34" borderId="0" xfId="0" applyFont="1" applyFill="1" applyAlignment="1">
      <alignment horizontal="center" vertical="center"/>
    </xf>
    <xf numFmtId="0" fontId="50" fillId="34" borderId="29" xfId="0" applyFont="1" applyFill="1" applyBorder="1" applyAlignment="1">
      <alignment horizontal="justify" wrapText="1"/>
    </xf>
    <xf numFmtId="0" fontId="48" fillId="34" borderId="16" xfId="0" applyFont="1" applyFill="1" applyBorder="1" applyAlignment="1">
      <alignment vertical="center"/>
    </xf>
    <xf numFmtId="2" fontId="50" fillId="34" borderId="23" xfId="0" applyNumberFormat="1" applyFont="1" applyFill="1" applyBorder="1" applyAlignment="1">
      <alignment horizontal="center" vertical="center"/>
    </xf>
    <xf numFmtId="2" fontId="48" fillId="34" borderId="23" xfId="0" applyNumberFormat="1" applyFont="1" applyFill="1" applyBorder="1" applyAlignment="1">
      <alignment vertical="center"/>
    </xf>
    <xf numFmtId="0" fontId="48" fillId="34" borderId="30" xfId="0" applyFont="1" applyFill="1" applyBorder="1" applyAlignment="1">
      <alignment wrapText="1"/>
    </xf>
    <xf numFmtId="0" fontId="45" fillId="34" borderId="28" xfId="0" applyFont="1" applyFill="1" applyBorder="1" applyAlignment="1">
      <alignment wrapText="1"/>
    </xf>
    <xf numFmtId="0" fontId="49" fillId="34" borderId="28" xfId="0" applyFont="1" applyFill="1" applyBorder="1" applyAlignment="1">
      <alignment wrapText="1"/>
    </xf>
    <xf numFmtId="43" fontId="48" fillId="34" borderId="0" xfId="58" applyFont="1" applyFill="1" applyBorder="1" applyAlignment="1">
      <alignment horizontal="right" vertical="center"/>
    </xf>
    <xf numFmtId="0" fontId="45" fillId="34" borderId="12" xfId="0" applyFont="1" applyFill="1" applyBorder="1" applyAlignment="1">
      <alignment wrapText="1"/>
    </xf>
    <xf numFmtId="0" fontId="48" fillId="34" borderId="22" xfId="0" applyFont="1" applyFill="1" applyBorder="1" applyAlignment="1">
      <alignment horizontal="center" vertical="center"/>
    </xf>
    <xf numFmtId="2" fontId="45" fillId="34" borderId="11" xfId="58" applyNumberFormat="1" applyFont="1" applyFill="1" applyBorder="1" applyAlignment="1">
      <alignment horizontal="center" vertical="center"/>
    </xf>
    <xf numFmtId="2" fontId="45" fillId="34" borderId="31" xfId="0" applyNumberFormat="1" applyFont="1" applyFill="1" applyBorder="1" applyAlignment="1">
      <alignment horizontal="center" vertical="center"/>
    </xf>
    <xf numFmtId="2" fontId="45" fillId="34" borderId="22" xfId="58" applyNumberFormat="1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43" fontId="54" fillId="34" borderId="22" xfId="58" applyFont="1" applyFill="1" applyBorder="1" applyAlignment="1">
      <alignment horizontal="right" vertical="center"/>
    </xf>
    <xf numFmtId="0" fontId="49" fillId="34" borderId="30" xfId="0" applyFont="1" applyFill="1" applyBorder="1" applyAlignment="1">
      <alignment wrapText="1"/>
    </xf>
    <xf numFmtId="0" fontId="45" fillId="34" borderId="14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43" fontId="54" fillId="34" borderId="21" xfId="58" applyFont="1" applyFill="1" applyBorder="1" applyAlignment="1">
      <alignment horizontal="right" vertical="center"/>
    </xf>
    <xf numFmtId="0" fontId="50" fillId="34" borderId="19" xfId="0" applyFont="1" applyFill="1" applyBorder="1" applyAlignment="1">
      <alignment vertical="center" wrapText="1"/>
    </xf>
    <xf numFmtId="0" fontId="45" fillId="34" borderId="17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43" fontId="50" fillId="34" borderId="0" xfId="58" applyFont="1" applyFill="1" applyBorder="1" applyAlignment="1">
      <alignment horizontal="right" vertical="center"/>
    </xf>
    <xf numFmtId="0" fontId="49" fillId="34" borderId="11" xfId="0" applyFont="1" applyFill="1" applyBorder="1" applyAlignment="1">
      <alignment wrapText="1"/>
    </xf>
    <xf numFmtId="0" fontId="50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43" fontId="50" fillId="34" borderId="20" xfId="58" applyFont="1" applyFill="1" applyBorder="1" applyAlignment="1">
      <alignment horizontal="right" vertical="center"/>
    </xf>
    <xf numFmtId="0" fontId="0" fillId="34" borderId="0" xfId="0" applyFill="1" applyAlignment="1">
      <alignment/>
    </xf>
    <xf numFmtId="2" fontId="45" fillId="34" borderId="32" xfId="0" applyNumberFormat="1" applyFont="1" applyFill="1" applyBorder="1" applyAlignment="1">
      <alignment horizontal="center" vertical="center"/>
    </xf>
    <xf numFmtId="2" fontId="45" fillId="34" borderId="31" xfId="0" applyNumberFormat="1" applyFont="1" applyFill="1" applyBorder="1" applyAlignment="1">
      <alignment horizontal="center" vertical="center"/>
    </xf>
    <xf numFmtId="174" fontId="45" fillId="34" borderId="33" xfId="0" applyNumberFormat="1" applyFont="1" applyFill="1" applyBorder="1" applyAlignment="1">
      <alignment horizontal="center" vertical="center"/>
    </xf>
    <xf numFmtId="174" fontId="45" fillId="34" borderId="34" xfId="0" applyNumberFormat="1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vertical="center"/>
    </xf>
    <xf numFmtId="43" fontId="50" fillId="34" borderId="11" xfId="58" applyFont="1" applyFill="1" applyBorder="1" applyAlignment="1">
      <alignment horizontal="right" vertical="center"/>
    </xf>
    <xf numFmtId="2" fontId="45" fillId="34" borderId="11" xfId="0" applyNumberFormat="1" applyFont="1" applyFill="1" applyBorder="1" applyAlignment="1">
      <alignment horizontal="center" vertical="center"/>
    </xf>
    <xf numFmtId="174" fontId="45" fillId="34" borderId="11" xfId="0" applyNumberFormat="1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/>
    </xf>
    <xf numFmtId="0" fontId="45" fillId="34" borderId="19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5" fillId="34" borderId="35" xfId="0" applyFont="1" applyFill="1" applyBorder="1" applyAlignment="1">
      <alignment vertical="center" wrapText="1"/>
    </xf>
    <xf numFmtId="0" fontId="50" fillId="34" borderId="36" xfId="0" applyFont="1" applyFill="1" applyBorder="1" applyAlignment="1">
      <alignment horizontal="center" vertical="center"/>
    </xf>
    <xf numFmtId="2" fontId="45" fillId="34" borderId="32" xfId="0" applyNumberFormat="1" applyFont="1" applyFill="1" applyBorder="1" applyAlignment="1">
      <alignment horizontal="center" vertical="center"/>
    </xf>
    <xf numFmtId="2" fontId="45" fillId="34" borderId="31" xfId="0" applyNumberFormat="1" applyFont="1" applyFill="1" applyBorder="1" applyAlignment="1">
      <alignment horizontal="center" vertical="center"/>
    </xf>
    <xf numFmtId="174" fontId="45" fillId="34" borderId="33" xfId="0" applyNumberFormat="1" applyFont="1" applyFill="1" applyBorder="1" applyAlignment="1">
      <alignment horizontal="center" vertical="center"/>
    </xf>
    <xf numFmtId="174" fontId="45" fillId="34" borderId="34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2" fontId="45" fillId="34" borderId="11" xfId="0" applyNumberFormat="1" applyFont="1" applyFill="1" applyBorder="1" applyAlignment="1">
      <alignment horizontal="center" vertical="center"/>
    </xf>
    <xf numFmtId="174" fontId="45" fillId="34" borderId="11" xfId="0" applyNumberFormat="1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left" vertical="center" wrapText="1"/>
    </xf>
    <xf numFmtId="0" fontId="50" fillId="34" borderId="35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/>
    </xf>
    <xf numFmtId="43" fontId="50" fillId="34" borderId="11" xfId="58" applyFont="1" applyFill="1" applyBorder="1" applyAlignment="1">
      <alignment horizontal="center" vertical="center"/>
    </xf>
    <xf numFmtId="2" fontId="45" fillId="34" borderId="11" xfId="0" applyNumberFormat="1" applyFont="1" applyFill="1" applyBorder="1" applyAlignment="1">
      <alignment horizontal="center" vertical="center"/>
    </xf>
    <xf numFmtId="174" fontId="45" fillId="34" borderId="11" xfId="0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left" vertical="center" wrapText="1"/>
    </xf>
    <xf numFmtId="43" fontId="50" fillId="34" borderId="37" xfId="58" applyFont="1" applyFill="1" applyBorder="1" applyAlignment="1">
      <alignment horizontal="center" vertical="center"/>
    </xf>
    <xf numFmtId="43" fontId="50" fillId="34" borderId="35" xfId="58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center" vertical="center"/>
    </xf>
    <xf numFmtId="0" fontId="50" fillId="34" borderId="35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43" fontId="48" fillId="34" borderId="15" xfId="58" applyFont="1" applyFill="1" applyBorder="1" applyAlignment="1">
      <alignment horizontal="center" vertical="center"/>
    </xf>
    <xf numFmtId="43" fontId="48" fillId="34" borderId="29" xfId="58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43" fontId="48" fillId="34" borderId="15" xfId="58" applyFont="1" applyFill="1" applyBorder="1" applyAlignment="1">
      <alignment horizontal="right" vertical="center"/>
    </xf>
    <xf numFmtId="43" fontId="48" fillId="34" borderId="29" xfId="58" applyFont="1" applyFill="1" applyBorder="1" applyAlignment="1">
      <alignment horizontal="right" vertical="center"/>
    </xf>
    <xf numFmtId="0" fontId="45" fillId="0" borderId="0" xfId="0" applyFont="1" applyAlignment="1">
      <alignment horizontal="right"/>
    </xf>
    <xf numFmtId="0" fontId="55" fillId="0" borderId="0" xfId="0" applyFont="1" applyAlignment="1">
      <alignment horizontal="center" vertical="top" wrapText="1" shrinkToFit="1"/>
    </xf>
    <xf numFmtId="0" fontId="48" fillId="34" borderId="19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19" xfId="0" applyFont="1" applyFill="1" applyBorder="1" applyAlignment="1">
      <alignment horizontal="center" vertical="center"/>
    </xf>
    <xf numFmtId="43" fontId="48" fillId="34" borderId="38" xfId="58" applyFont="1" applyFill="1" applyBorder="1" applyAlignment="1">
      <alignment horizontal="right" vertical="center"/>
    </xf>
    <xf numFmtId="0" fontId="50" fillId="34" borderId="18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43" fontId="50" fillId="34" borderId="15" xfId="58" applyFont="1" applyFill="1" applyBorder="1" applyAlignment="1">
      <alignment horizontal="center" vertical="center"/>
    </xf>
    <xf numFmtId="43" fontId="50" fillId="34" borderId="29" xfId="58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8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43" fontId="50" fillId="34" borderId="38" xfId="58" applyFont="1" applyFill="1" applyBorder="1" applyAlignment="1">
      <alignment horizontal="center" vertical="center"/>
    </xf>
    <xf numFmtId="0" fontId="50" fillId="34" borderId="39" xfId="0" applyFont="1" applyFill="1" applyBorder="1" applyAlignment="1">
      <alignment horizontal="center" vertical="center"/>
    </xf>
    <xf numFmtId="43" fontId="50" fillId="34" borderId="40" xfId="58" applyFont="1" applyFill="1" applyBorder="1" applyAlignment="1">
      <alignment horizontal="center" vertical="center"/>
    </xf>
    <xf numFmtId="2" fontId="48" fillId="34" borderId="23" xfId="0" applyNumberFormat="1" applyFont="1" applyFill="1" applyBorder="1" applyAlignment="1">
      <alignment horizontal="center" vertical="center"/>
    </xf>
    <xf numFmtId="174" fontId="48" fillId="34" borderId="24" xfId="0" applyNumberFormat="1" applyFont="1" applyFill="1" applyBorder="1" applyAlignment="1">
      <alignment horizontal="center" vertical="center"/>
    </xf>
    <xf numFmtId="2" fontId="50" fillId="34" borderId="41" xfId="0" applyNumberFormat="1" applyFont="1" applyFill="1" applyBorder="1" applyAlignment="1">
      <alignment horizontal="center" vertical="center"/>
    </xf>
    <xf numFmtId="2" fontId="50" fillId="34" borderId="31" xfId="0" applyNumberFormat="1" applyFont="1" applyFill="1" applyBorder="1" applyAlignment="1">
      <alignment horizontal="center" vertical="center"/>
    </xf>
    <xf numFmtId="174" fontId="45" fillId="34" borderId="42" xfId="0" applyNumberFormat="1" applyFont="1" applyFill="1" applyBorder="1" applyAlignment="1">
      <alignment horizontal="center" vertical="center"/>
    </xf>
    <xf numFmtId="174" fontId="45" fillId="34" borderId="34" xfId="0" applyNumberFormat="1" applyFont="1" applyFill="1" applyBorder="1" applyAlignment="1">
      <alignment horizontal="center" vertical="center"/>
    </xf>
    <xf numFmtId="2" fontId="50" fillId="34" borderId="32" xfId="0" applyNumberFormat="1" applyFont="1" applyFill="1" applyBorder="1" applyAlignment="1">
      <alignment horizontal="center" vertical="center"/>
    </xf>
    <xf numFmtId="174" fontId="45" fillId="34" borderId="33" xfId="0" applyNumberFormat="1" applyFont="1" applyFill="1" applyBorder="1" applyAlignment="1">
      <alignment horizontal="center" vertical="center"/>
    </xf>
    <xf numFmtId="2" fontId="48" fillId="34" borderId="32" xfId="0" applyNumberFormat="1" applyFont="1" applyFill="1" applyBorder="1" applyAlignment="1">
      <alignment horizontal="center" vertical="center"/>
    </xf>
    <xf numFmtId="2" fontId="48" fillId="34" borderId="31" xfId="0" applyNumberFormat="1" applyFont="1" applyFill="1" applyBorder="1" applyAlignment="1">
      <alignment horizontal="center" vertical="center"/>
    </xf>
    <xf numFmtId="174" fontId="48" fillId="34" borderId="33" xfId="0" applyNumberFormat="1" applyFont="1" applyFill="1" applyBorder="1" applyAlignment="1">
      <alignment horizontal="center" vertical="center"/>
    </xf>
    <xf numFmtId="174" fontId="48" fillId="34" borderId="34" xfId="0" applyNumberFormat="1" applyFont="1" applyFill="1" applyBorder="1" applyAlignment="1">
      <alignment horizontal="center" vertical="center"/>
    </xf>
    <xf numFmtId="2" fontId="45" fillId="34" borderId="32" xfId="0" applyNumberFormat="1" applyFont="1" applyFill="1" applyBorder="1" applyAlignment="1">
      <alignment horizontal="center" vertical="center"/>
    </xf>
    <xf numFmtId="2" fontId="45" fillId="34" borderId="31" xfId="0" applyNumberFormat="1" applyFont="1" applyFill="1" applyBorder="1" applyAlignment="1">
      <alignment horizontal="center" vertical="center"/>
    </xf>
    <xf numFmtId="174" fontId="48" fillId="34" borderId="43" xfId="0" applyNumberFormat="1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vertical="center"/>
    </xf>
    <xf numFmtId="43" fontId="45" fillId="34" borderId="0" xfId="58" applyFont="1" applyFill="1" applyBorder="1" applyAlignment="1">
      <alignment horizontal="right" vertical="center"/>
    </xf>
    <xf numFmtId="43" fontId="48" fillId="34" borderId="11" xfId="58" applyFont="1" applyFill="1" applyBorder="1" applyAlignment="1">
      <alignment horizontal="right" vertical="center"/>
    </xf>
    <xf numFmtId="0" fontId="45" fillId="34" borderId="22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vertical="center"/>
    </xf>
    <xf numFmtId="43" fontId="45" fillId="34" borderId="11" xfId="58" applyFont="1" applyFill="1" applyBorder="1" applyAlignment="1">
      <alignment horizontal="right" vertical="center"/>
    </xf>
    <xf numFmtId="43" fontId="45" fillId="34" borderId="35" xfId="58" applyFont="1" applyFill="1" applyBorder="1" applyAlignment="1">
      <alignment horizontal="right" vertical="center"/>
    </xf>
    <xf numFmtId="2" fontId="45" fillId="34" borderId="35" xfId="0" applyNumberFormat="1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9"/>
  <sheetViews>
    <sheetView tabSelected="1" zoomScalePageLayoutView="0" workbookViewId="0" topLeftCell="A136">
      <selection activeCell="F25" sqref="F25"/>
    </sheetView>
  </sheetViews>
  <sheetFormatPr defaultColWidth="9.140625" defaultRowHeight="15"/>
  <cols>
    <col min="1" max="1" width="50.28125" style="0" customWidth="1"/>
    <col min="2" max="2" width="14.421875" style="0" customWidth="1"/>
    <col min="3" max="3" width="6.140625" style="0" customWidth="1"/>
    <col min="4" max="4" width="17.140625" style="0" customWidth="1"/>
    <col min="5" max="5" width="17.00390625" style="0" customWidth="1"/>
    <col min="6" max="6" width="14.7109375" style="0" bestFit="1" customWidth="1"/>
    <col min="7" max="7" width="12.00390625" style="0" bestFit="1" customWidth="1"/>
  </cols>
  <sheetData>
    <row r="1" spans="1:4" ht="15">
      <c r="A1" s="194" t="s">
        <v>198</v>
      </c>
      <c r="B1" s="194"/>
      <c r="C1" s="194"/>
      <c r="D1" s="194"/>
    </row>
    <row r="2" spans="1:4" ht="15">
      <c r="A2" s="194" t="s">
        <v>1</v>
      </c>
      <c r="B2" s="194"/>
      <c r="C2" s="194"/>
      <c r="D2" s="194"/>
    </row>
    <row r="3" spans="1:4" ht="15">
      <c r="A3" s="194" t="s">
        <v>199</v>
      </c>
      <c r="B3" s="194"/>
      <c r="C3" s="194"/>
      <c r="D3" s="194"/>
    </row>
    <row r="4" spans="1:3" ht="15">
      <c r="A4" s="2"/>
      <c r="B4" s="2"/>
      <c r="C4" s="2"/>
    </row>
    <row r="5" spans="1:4" ht="54.75" customHeight="1">
      <c r="A5" s="195" t="s">
        <v>183</v>
      </c>
      <c r="B5" s="195"/>
      <c r="C5" s="195"/>
      <c r="D5" s="195"/>
    </row>
    <row r="6" spans="1:4" ht="24.75" customHeight="1" thickBot="1">
      <c r="A6" s="2"/>
      <c r="B6" s="2"/>
      <c r="C6" s="1"/>
      <c r="D6" s="3" t="s">
        <v>0</v>
      </c>
    </row>
    <row r="7" spans="1:6" ht="47.25" thickBot="1">
      <c r="A7" s="31" t="s">
        <v>2</v>
      </c>
      <c r="B7" s="12" t="s">
        <v>3</v>
      </c>
      <c r="C7" s="12" t="s">
        <v>4</v>
      </c>
      <c r="D7" s="42" t="s">
        <v>197</v>
      </c>
      <c r="E7" s="65" t="s">
        <v>196</v>
      </c>
      <c r="F7" s="66" t="s">
        <v>195</v>
      </c>
    </row>
    <row r="8" spans="1:6" s="6" customFormat="1" ht="47.25" thickBot="1">
      <c r="A8" s="10" t="s">
        <v>145</v>
      </c>
      <c r="B8" s="11" t="s">
        <v>150</v>
      </c>
      <c r="C8" s="12"/>
      <c r="D8" s="43">
        <f>D12</f>
        <v>5000</v>
      </c>
      <c r="E8" s="52">
        <f aca="true" t="shared" si="0" ref="E8:F10">E9</f>
        <v>0</v>
      </c>
      <c r="F8" s="53">
        <f t="shared" si="0"/>
        <v>0</v>
      </c>
    </row>
    <row r="9" spans="1:6" s="6" customFormat="1" ht="47.25" thickBot="1">
      <c r="A9" s="13" t="s">
        <v>146</v>
      </c>
      <c r="B9" s="14" t="s">
        <v>151</v>
      </c>
      <c r="C9" s="12"/>
      <c r="D9" s="43">
        <f>SUM(D10)</f>
        <v>5000</v>
      </c>
      <c r="E9" s="52">
        <f t="shared" si="0"/>
        <v>0</v>
      </c>
      <c r="F9" s="53">
        <f t="shared" si="0"/>
        <v>0</v>
      </c>
    </row>
    <row r="10" spans="1:6" s="6" customFormat="1" ht="47.25" thickBot="1">
      <c r="A10" s="15" t="s">
        <v>148</v>
      </c>
      <c r="B10" s="16" t="s">
        <v>147</v>
      </c>
      <c r="C10" s="12"/>
      <c r="D10" s="44">
        <f>SUM(D11)</f>
        <v>5000</v>
      </c>
      <c r="E10" s="54">
        <f t="shared" si="0"/>
        <v>0</v>
      </c>
      <c r="F10" s="55">
        <f t="shared" si="0"/>
        <v>0</v>
      </c>
    </row>
    <row r="11" spans="1:6" s="6" customFormat="1" ht="31.5" thickBot="1">
      <c r="A11" s="17" t="s">
        <v>33</v>
      </c>
      <c r="B11" s="16" t="s">
        <v>149</v>
      </c>
      <c r="C11" s="12"/>
      <c r="D11" s="44">
        <f>D12</f>
        <v>5000</v>
      </c>
      <c r="E11" s="54">
        <v>0</v>
      </c>
      <c r="F11" s="56">
        <f>F12</f>
        <v>0</v>
      </c>
    </row>
    <row r="12" spans="1:6" s="6" customFormat="1" ht="31.5" thickBot="1">
      <c r="A12" s="18" t="s">
        <v>20</v>
      </c>
      <c r="B12" s="12"/>
      <c r="C12" s="12">
        <v>200</v>
      </c>
      <c r="D12" s="45">
        <v>5000</v>
      </c>
      <c r="E12" s="54">
        <v>0</v>
      </c>
      <c r="F12" s="56">
        <v>0</v>
      </c>
    </row>
    <row r="13" spans="1:6" s="6" customFormat="1" ht="15.75" thickBot="1">
      <c r="A13" s="19" t="s">
        <v>109</v>
      </c>
      <c r="B13" s="20" t="s">
        <v>110</v>
      </c>
      <c r="C13" s="21"/>
      <c r="D13" s="43">
        <f>SUM(D14)</f>
        <v>5000</v>
      </c>
      <c r="E13" s="57">
        <f>E17</f>
        <v>0</v>
      </c>
      <c r="F13" s="58">
        <f>F17</f>
        <v>0</v>
      </c>
    </row>
    <row r="14" spans="1:6" s="6" customFormat="1" ht="31.5" thickBot="1">
      <c r="A14" s="22" t="s">
        <v>181</v>
      </c>
      <c r="B14" s="23" t="s">
        <v>112</v>
      </c>
      <c r="C14" s="24"/>
      <c r="D14" s="46">
        <f>SUM(D15)</f>
        <v>5000</v>
      </c>
      <c r="E14" s="59">
        <f>SUM(E15)</f>
        <v>0</v>
      </c>
      <c r="F14" s="60">
        <f>F15</f>
        <v>0</v>
      </c>
    </row>
    <row r="15" spans="1:6" s="6" customFormat="1" ht="31.5" thickBot="1">
      <c r="A15" s="25" t="s">
        <v>111</v>
      </c>
      <c r="B15" s="26" t="s">
        <v>113</v>
      </c>
      <c r="C15" s="24"/>
      <c r="D15" s="44">
        <f>SUM(D16)</f>
        <v>5000</v>
      </c>
      <c r="E15" s="59">
        <f>SUM(E16)</f>
        <v>0</v>
      </c>
      <c r="F15" s="60">
        <f>F16</f>
        <v>0</v>
      </c>
    </row>
    <row r="16" spans="1:6" s="6" customFormat="1" ht="47.25" thickBot="1">
      <c r="A16" s="15" t="s">
        <v>117</v>
      </c>
      <c r="B16" s="27" t="s">
        <v>114</v>
      </c>
      <c r="C16" s="24"/>
      <c r="D16" s="44">
        <f>SUM(D17)</f>
        <v>5000</v>
      </c>
      <c r="E16" s="59">
        <f>SUM(E17)</f>
        <v>0</v>
      </c>
      <c r="F16" s="60">
        <f>F17</f>
        <v>0</v>
      </c>
    </row>
    <row r="17" spans="1:6" s="6" customFormat="1" ht="31.5" thickBot="1">
      <c r="A17" s="28" t="s">
        <v>20</v>
      </c>
      <c r="B17" s="29"/>
      <c r="C17" s="30">
        <v>200</v>
      </c>
      <c r="D17" s="44">
        <v>5000</v>
      </c>
      <c r="E17" s="59">
        <v>0</v>
      </c>
      <c r="F17" s="60">
        <f>E17/D17*100</f>
        <v>0</v>
      </c>
    </row>
    <row r="18" spans="1:6" ht="47.25" thickBot="1">
      <c r="A18" s="32" t="s">
        <v>5</v>
      </c>
      <c r="B18" s="33" t="s">
        <v>6</v>
      </c>
      <c r="C18" s="34"/>
      <c r="D18" s="47">
        <f>SUM(D19)</f>
        <v>0</v>
      </c>
      <c r="E18" s="57">
        <f>E22</f>
        <v>0</v>
      </c>
      <c r="F18" s="58">
        <f>F22</f>
        <v>0</v>
      </c>
    </row>
    <row r="19" spans="1:6" ht="47.25" thickBot="1">
      <c r="A19" s="7" t="s">
        <v>7</v>
      </c>
      <c r="B19" s="33" t="s">
        <v>8</v>
      </c>
      <c r="C19" s="34"/>
      <c r="D19" s="47">
        <f>SUM(D20)</f>
        <v>0</v>
      </c>
      <c r="E19" s="59">
        <f>E22</f>
        <v>0</v>
      </c>
      <c r="F19" s="60">
        <f>F22</f>
        <v>0</v>
      </c>
    </row>
    <row r="20" spans="1:6" ht="47.25" thickBot="1">
      <c r="A20" s="35" t="s">
        <v>9</v>
      </c>
      <c r="B20" s="24" t="s">
        <v>10</v>
      </c>
      <c r="C20" s="34"/>
      <c r="D20" s="48">
        <f>SUM(D21)</f>
        <v>0</v>
      </c>
      <c r="E20" s="59">
        <v>0</v>
      </c>
      <c r="F20" s="60">
        <f>F22</f>
        <v>0</v>
      </c>
    </row>
    <row r="21" spans="1:6" ht="63" thickBot="1">
      <c r="A21" s="35" t="s">
        <v>12</v>
      </c>
      <c r="B21" s="24" t="s">
        <v>124</v>
      </c>
      <c r="C21" s="34"/>
      <c r="D21" s="48">
        <f>D22</f>
        <v>0</v>
      </c>
      <c r="E21" s="61">
        <f>E22</f>
        <v>0</v>
      </c>
      <c r="F21" s="62">
        <f>F22</f>
        <v>0</v>
      </c>
    </row>
    <row r="22" spans="1:6" ht="31.5" thickBot="1">
      <c r="A22" s="36" t="s">
        <v>11</v>
      </c>
      <c r="B22" s="37"/>
      <c r="C22" s="38">
        <v>300</v>
      </c>
      <c r="D22" s="49">
        <v>0</v>
      </c>
      <c r="E22" s="61">
        <v>0</v>
      </c>
      <c r="F22" s="62">
        <v>0</v>
      </c>
    </row>
    <row r="23" spans="1:6" ht="47.25" thickBot="1">
      <c r="A23" s="39" t="s">
        <v>152</v>
      </c>
      <c r="B23" s="11" t="s">
        <v>155</v>
      </c>
      <c r="C23" s="40"/>
      <c r="D23" s="50">
        <f>D24</f>
        <v>3312251.95</v>
      </c>
      <c r="E23" s="63">
        <f>E24</f>
        <v>293067.89</v>
      </c>
      <c r="F23" s="64">
        <f>F24</f>
        <v>8.84799509288537</v>
      </c>
    </row>
    <row r="24" spans="1:6" ht="47.25" thickBot="1">
      <c r="A24" s="13" t="s">
        <v>153</v>
      </c>
      <c r="B24" s="14" t="s">
        <v>156</v>
      </c>
      <c r="C24" s="40"/>
      <c r="D24" s="50">
        <f>D25+D28</f>
        <v>3312251.95</v>
      </c>
      <c r="E24" s="63">
        <f>E25+E28</f>
        <v>293067.89</v>
      </c>
      <c r="F24" s="64">
        <f>E24/D24*100</f>
        <v>8.84799509288537</v>
      </c>
    </row>
    <row r="25" spans="1:6" ht="31.5" thickBot="1">
      <c r="A25" s="15" t="s">
        <v>154</v>
      </c>
      <c r="B25" s="16" t="s">
        <v>157</v>
      </c>
      <c r="C25" s="41"/>
      <c r="D25" s="51">
        <f>D26</f>
        <v>52090.85</v>
      </c>
      <c r="E25" s="61">
        <f aca="true" t="shared" si="1" ref="E24:F26">E26</f>
        <v>52090.85</v>
      </c>
      <c r="F25" s="62">
        <f t="shared" si="1"/>
        <v>100</v>
      </c>
    </row>
    <row r="26" spans="1:7" ht="47.25" thickBot="1">
      <c r="A26" s="69" t="s">
        <v>138</v>
      </c>
      <c r="B26" s="70" t="s">
        <v>158</v>
      </c>
      <c r="C26" s="71"/>
      <c r="D26" s="72">
        <f>D27</f>
        <v>52090.85</v>
      </c>
      <c r="E26" s="68">
        <f t="shared" si="1"/>
        <v>52090.85</v>
      </c>
      <c r="F26" s="73">
        <f t="shared" si="1"/>
        <v>100</v>
      </c>
      <c r="G26" s="5"/>
    </row>
    <row r="27" spans="1:6" ht="31.5" thickBot="1">
      <c r="A27" s="74" t="s">
        <v>20</v>
      </c>
      <c r="B27" s="75"/>
      <c r="C27" s="71">
        <v>200</v>
      </c>
      <c r="D27" s="72">
        <v>52090.85</v>
      </c>
      <c r="E27" s="68">
        <v>52090.85</v>
      </c>
      <c r="F27" s="76">
        <f>E27/D27*100</f>
        <v>100</v>
      </c>
    </row>
    <row r="28" spans="1:6" ht="31.5" thickBot="1">
      <c r="A28" s="77" t="s">
        <v>154</v>
      </c>
      <c r="B28" s="78" t="s">
        <v>159</v>
      </c>
      <c r="C28" s="71"/>
      <c r="D28" s="72">
        <f>D30</f>
        <v>3260161.1</v>
      </c>
      <c r="E28" s="68">
        <f>E29</f>
        <v>240977.04</v>
      </c>
      <c r="F28" s="73">
        <f>F29</f>
        <v>7.39156847187705</v>
      </c>
    </row>
    <row r="29" spans="1:6" ht="31.5" thickBot="1">
      <c r="A29" s="69" t="s">
        <v>139</v>
      </c>
      <c r="B29" s="70" t="s">
        <v>160</v>
      </c>
      <c r="C29" s="71"/>
      <c r="D29" s="72">
        <f>D30</f>
        <v>3260161.1</v>
      </c>
      <c r="E29" s="68">
        <f>E30</f>
        <v>240977.04</v>
      </c>
      <c r="F29" s="73">
        <f>F30</f>
        <v>7.39156847187705</v>
      </c>
    </row>
    <row r="30" spans="1:6" ht="30.75">
      <c r="A30" s="74" t="s">
        <v>20</v>
      </c>
      <c r="B30" s="75"/>
      <c r="C30" s="71">
        <v>200</v>
      </c>
      <c r="D30" s="72">
        <v>3260161.1</v>
      </c>
      <c r="E30" s="68">
        <v>240977.04</v>
      </c>
      <c r="F30" s="73">
        <f>E30/D30*100</f>
        <v>7.39156847187705</v>
      </c>
    </row>
    <row r="31" spans="1:6" ht="78.75" customHeight="1">
      <c r="A31" s="196" t="s">
        <v>100</v>
      </c>
      <c r="B31" s="198" t="s">
        <v>13</v>
      </c>
      <c r="C31" s="198"/>
      <c r="D31" s="199">
        <f>SUM(D33+D40)</f>
        <v>133781.9</v>
      </c>
      <c r="E31" s="212">
        <f>SUM(E33+E40)</f>
        <v>107352.9</v>
      </c>
      <c r="F31" s="213">
        <f>E31/D31*100</f>
        <v>80.24471172856717</v>
      </c>
    </row>
    <row r="32" spans="1:6" ht="15" customHeight="1" thickBot="1">
      <c r="A32" s="197"/>
      <c r="B32" s="189"/>
      <c r="C32" s="189"/>
      <c r="D32" s="193"/>
      <c r="E32" s="212"/>
      <c r="F32" s="213"/>
    </row>
    <row r="33" spans="1:6" ht="78" thickBot="1">
      <c r="A33" s="79" t="s">
        <v>14</v>
      </c>
      <c r="B33" s="80" t="s">
        <v>15</v>
      </c>
      <c r="C33" s="81"/>
      <c r="D33" s="67">
        <f>SUM(D34+D37)</f>
        <v>133781.9</v>
      </c>
      <c r="E33" s="68">
        <f>SUM(E34+E37)</f>
        <v>107352.9</v>
      </c>
      <c r="F33" s="73">
        <f>F31</f>
        <v>80.24471172856717</v>
      </c>
    </row>
    <row r="34" spans="1:6" ht="47.25" thickBot="1">
      <c r="A34" s="82" t="s">
        <v>16</v>
      </c>
      <c r="B34" s="81" t="s">
        <v>17</v>
      </c>
      <c r="C34" s="81"/>
      <c r="D34" s="83">
        <f>SUM(D35)</f>
        <v>39629</v>
      </c>
      <c r="E34" s="68">
        <f>SUM(E35)</f>
        <v>13200</v>
      </c>
      <c r="F34" s="73">
        <f>F35</f>
        <v>33.308940422417926</v>
      </c>
    </row>
    <row r="35" spans="1:6" ht="63" thickBot="1">
      <c r="A35" s="82" t="s">
        <v>18</v>
      </c>
      <c r="B35" s="84" t="s">
        <v>19</v>
      </c>
      <c r="C35" s="84"/>
      <c r="D35" s="83">
        <v>39629</v>
      </c>
      <c r="E35" s="68">
        <f>E36</f>
        <v>13200</v>
      </c>
      <c r="F35" s="73">
        <f>F36</f>
        <v>33.308940422417926</v>
      </c>
    </row>
    <row r="36" spans="1:6" ht="31.5" thickBot="1">
      <c r="A36" s="85" t="s">
        <v>20</v>
      </c>
      <c r="B36" s="86" t="s">
        <v>21</v>
      </c>
      <c r="C36" s="86">
        <v>200</v>
      </c>
      <c r="D36" s="67">
        <v>39629</v>
      </c>
      <c r="E36" s="68">
        <v>13200</v>
      </c>
      <c r="F36" s="73">
        <f>E36/D36*100</f>
        <v>33.308940422417926</v>
      </c>
    </row>
    <row r="37" spans="1:6" ht="78" thickBot="1">
      <c r="A37" s="82" t="s">
        <v>22</v>
      </c>
      <c r="B37" s="84" t="s">
        <v>23</v>
      </c>
      <c r="C37" s="86"/>
      <c r="D37" s="67">
        <f>SUM(D38)</f>
        <v>94152.9</v>
      </c>
      <c r="E37" s="68">
        <f>SUM(E38)</f>
        <v>94152.9</v>
      </c>
      <c r="F37" s="73" t="e">
        <f>F38</f>
        <v>#DIV/0!</v>
      </c>
    </row>
    <row r="38" spans="1:6" ht="63" thickBot="1">
      <c r="A38" s="82" t="s">
        <v>18</v>
      </c>
      <c r="B38" s="84" t="s">
        <v>24</v>
      </c>
      <c r="C38" s="86"/>
      <c r="D38" s="67">
        <f>D39</f>
        <v>94152.9</v>
      </c>
      <c r="E38" s="68">
        <f>SUM(E39)</f>
        <v>94152.9</v>
      </c>
      <c r="F38" s="73" t="e">
        <f>F39</f>
        <v>#DIV/0!</v>
      </c>
    </row>
    <row r="39" spans="1:6" ht="31.5" thickBot="1">
      <c r="A39" s="85" t="s">
        <v>20</v>
      </c>
      <c r="B39" s="84"/>
      <c r="C39" s="86">
        <v>200</v>
      </c>
      <c r="D39" s="67">
        <v>94152.9</v>
      </c>
      <c r="E39" s="68">
        <v>94152.9</v>
      </c>
      <c r="F39" s="73" t="e">
        <f>F43</f>
        <v>#DIV/0!</v>
      </c>
    </row>
    <row r="40" spans="1:6" ht="31.5" thickBot="1">
      <c r="A40" s="82" t="s">
        <v>25</v>
      </c>
      <c r="B40" s="84" t="s">
        <v>26</v>
      </c>
      <c r="C40" s="86"/>
      <c r="D40" s="67">
        <f>SUM(D41)</f>
        <v>0</v>
      </c>
      <c r="E40" s="68">
        <f>E43</f>
        <v>0</v>
      </c>
      <c r="F40" s="73" t="e">
        <f>F41</f>
        <v>#DIV/0!</v>
      </c>
    </row>
    <row r="41" spans="1:6" ht="47.25" thickBot="1">
      <c r="A41" s="82" t="s">
        <v>27</v>
      </c>
      <c r="B41" s="84" t="s">
        <v>28</v>
      </c>
      <c r="C41" s="86"/>
      <c r="D41" s="67">
        <f>SUM(D42)</f>
        <v>0</v>
      </c>
      <c r="E41" s="68">
        <f>E43</f>
        <v>0</v>
      </c>
      <c r="F41" s="73" t="e">
        <f>F43</f>
        <v>#DIV/0!</v>
      </c>
    </row>
    <row r="42" spans="1:6" ht="31.5" thickBot="1">
      <c r="A42" s="87" t="s">
        <v>29</v>
      </c>
      <c r="B42" s="84" t="s">
        <v>30</v>
      </c>
      <c r="C42" s="86"/>
      <c r="D42" s="67">
        <f>SUM(D43)</f>
        <v>0</v>
      </c>
      <c r="E42" s="68">
        <f>E43</f>
        <v>0</v>
      </c>
      <c r="F42" s="73" t="e">
        <f>F43</f>
        <v>#DIV/0!</v>
      </c>
    </row>
    <row r="43" spans="1:6" ht="31.5" thickBot="1">
      <c r="A43" s="85" t="s">
        <v>20</v>
      </c>
      <c r="B43" s="88"/>
      <c r="C43" s="86">
        <v>200</v>
      </c>
      <c r="D43" s="67">
        <v>0</v>
      </c>
      <c r="E43" s="68">
        <v>0</v>
      </c>
      <c r="F43" s="73" t="e">
        <f>E43/D43*100</f>
        <v>#DIV/0!</v>
      </c>
    </row>
    <row r="44" spans="1:6" ht="47.25" thickBot="1">
      <c r="A44" s="89" t="s">
        <v>161</v>
      </c>
      <c r="B44" s="90" t="s">
        <v>164</v>
      </c>
      <c r="C44" s="86"/>
      <c r="D44" s="91">
        <f>D45</f>
        <v>10000</v>
      </c>
      <c r="E44" s="92">
        <f aca="true" t="shared" si="2" ref="E44:F47">E45</f>
        <v>0</v>
      </c>
      <c r="F44" s="93">
        <f t="shared" si="2"/>
        <v>0</v>
      </c>
    </row>
    <row r="45" spans="1:6" ht="47.25" thickBot="1">
      <c r="A45" s="94" t="s">
        <v>162</v>
      </c>
      <c r="B45" s="95" t="s">
        <v>165</v>
      </c>
      <c r="C45" s="86"/>
      <c r="D45" s="91">
        <f>D46</f>
        <v>10000</v>
      </c>
      <c r="E45" s="92">
        <f t="shared" si="2"/>
        <v>0</v>
      </c>
      <c r="F45" s="93">
        <f t="shared" si="2"/>
        <v>0</v>
      </c>
    </row>
    <row r="46" spans="1:6" ht="31.5" thickBot="1">
      <c r="A46" s="96" t="s">
        <v>163</v>
      </c>
      <c r="B46" s="97" t="s">
        <v>166</v>
      </c>
      <c r="C46" s="86"/>
      <c r="D46" s="67">
        <f>D47</f>
        <v>10000</v>
      </c>
      <c r="E46" s="68">
        <f t="shared" si="2"/>
        <v>0</v>
      </c>
      <c r="F46" s="73">
        <f t="shared" si="2"/>
        <v>0</v>
      </c>
    </row>
    <row r="47" spans="1:6" ht="15.75" thickBot="1">
      <c r="A47" s="96" t="s">
        <v>34</v>
      </c>
      <c r="B47" s="97" t="s">
        <v>167</v>
      </c>
      <c r="C47" s="86"/>
      <c r="D47" s="67">
        <f>D48</f>
        <v>10000</v>
      </c>
      <c r="E47" s="68">
        <f t="shared" si="2"/>
        <v>0</v>
      </c>
      <c r="F47" s="73">
        <f t="shared" si="2"/>
        <v>0</v>
      </c>
    </row>
    <row r="48" spans="1:6" ht="31.5" thickBot="1">
      <c r="A48" s="85" t="s">
        <v>20</v>
      </c>
      <c r="B48" s="86"/>
      <c r="C48" s="86">
        <v>200</v>
      </c>
      <c r="D48" s="67">
        <v>10000</v>
      </c>
      <c r="E48" s="68">
        <v>0</v>
      </c>
      <c r="F48" s="73">
        <f>E48/D48*100</f>
        <v>0</v>
      </c>
    </row>
    <row r="49" spans="1:6" ht="63" thickBot="1">
      <c r="A49" s="98" t="s">
        <v>35</v>
      </c>
      <c r="B49" s="99" t="s">
        <v>36</v>
      </c>
      <c r="C49" s="86"/>
      <c r="D49" s="100">
        <f>SUM(D50+D78)</f>
        <v>9512422.38</v>
      </c>
      <c r="E49" s="92">
        <f>SUM(E50+E78)</f>
        <v>3031880.8200000003</v>
      </c>
      <c r="F49" s="93">
        <f>E49/D49*100</f>
        <v>31.872857395131778</v>
      </c>
    </row>
    <row r="50" spans="1:6" ht="47.25" thickBot="1">
      <c r="A50" s="79" t="s">
        <v>37</v>
      </c>
      <c r="B50" s="99" t="s">
        <v>38</v>
      </c>
      <c r="C50" s="86"/>
      <c r="D50" s="83">
        <f>SUM(D51+D55+D62+D64+D71)</f>
        <v>9312422.38</v>
      </c>
      <c r="E50" s="92">
        <f>SUM(E51+E55+E64+E71)</f>
        <v>2937848.72</v>
      </c>
      <c r="F50" s="93">
        <f>E50/D50*100</f>
        <v>31.54763175593846</v>
      </c>
    </row>
    <row r="51" spans="1:6" ht="15.75" thickBot="1">
      <c r="A51" s="82" t="s">
        <v>39</v>
      </c>
      <c r="B51" s="84" t="s">
        <v>40</v>
      </c>
      <c r="C51" s="86"/>
      <c r="D51" s="83">
        <f>SUM(D52)+D54</f>
        <v>3484749.42</v>
      </c>
      <c r="E51" s="68">
        <f>SUM(E52)</f>
        <v>1943316.32</v>
      </c>
      <c r="F51" s="73">
        <f>F52</f>
        <v>55.85370268224982</v>
      </c>
    </row>
    <row r="52" spans="1:6" ht="47.25" thickBot="1">
      <c r="A52" s="82" t="s">
        <v>102</v>
      </c>
      <c r="B52" s="84" t="s">
        <v>41</v>
      </c>
      <c r="C52" s="84"/>
      <c r="D52" s="83">
        <f>SUM(D53)</f>
        <v>3474749.42</v>
      </c>
      <c r="E52" s="68">
        <f>E53+E54</f>
        <v>1943316.32</v>
      </c>
      <c r="F52" s="73">
        <f>F53</f>
        <v>55.85370268224982</v>
      </c>
    </row>
    <row r="53" spans="1:6" ht="31.5" thickBot="1">
      <c r="A53" s="85" t="s">
        <v>20</v>
      </c>
      <c r="B53" s="81" t="s">
        <v>21</v>
      </c>
      <c r="C53" s="86">
        <v>200</v>
      </c>
      <c r="D53" s="67">
        <v>3474749.42</v>
      </c>
      <c r="E53" s="68">
        <v>1940776.21</v>
      </c>
      <c r="F53" s="73">
        <f>E53/D53*100</f>
        <v>55.85370268224982</v>
      </c>
    </row>
    <row r="54" spans="1:6" ht="15.75" thickBot="1">
      <c r="A54" s="85" t="s">
        <v>48</v>
      </c>
      <c r="B54" s="81"/>
      <c r="C54" s="86">
        <v>800</v>
      </c>
      <c r="D54" s="67">
        <v>10000</v>
      </c>
      <c r="E54" s="68">
        <v>2540.11</v>
      </c>
      <c r="F54" s="73">
        <f>E54/D54*100</f>
        <v>25.4011</v>
      </c>
    </row>
    <row r="55" spans="1:6" ht="31.5" thickBot="1">
      <c r="A55" s="82" t="s">
        <v>42</v>
      </c>
      <c r="B55" s="84" t="s">
        <v>43</v>
      </c>
      <c r="C55" s="88"/>
      <c r="D55" s="83">
        <f>SUM(D56+D58+D60)</f>
        <v>1730312.48</v>
      </c>
      <c r="E55" s="68">
        <f>E56+E58+E60+E62</f>
        <v>775569.42</v>
      </c>
      <c r="F55" s="73">
        <f>E55/D55*100</f>
        <v>44.82250627932823</v>
      </c>
    </row>
    <row r="56" spans="1:6" ht="47.25" thickBot="1">
      <c r="A56" s="82" t="s">
        <v>103</v>
      </c>
      <c r="B56" s="84" t="s">
        <v>44</v>
      </c>
      <c r="C56" s="88"/>
      <c r="D56" s="83">
        <f>SUM(D57)</f>
        <v>1180311.48</v>
      </c>
      <c r="E56" s="68">
        <f>SUM(E57)</f>
        <v>775569.42</v>
      </c>
      <c r="F56" s="73">
        <f>F57</f>
        <v>65.70887711775877</v>
      </c>
    </row>
    <row r="57" spans="1:6" ht="31.5" thickBot="1">
      <c r="A57" s="85" t="s">
        <v>20</v>
      </c>
      <c r="B57" s="86"/>
      <c r="C57" s="86">
        <v>200</v>
      </c>
      <c r="D57" s="67">
        <v>1180311.48</v>
      </c>
      <c r="E57" s="68">
        <v>775569.42</v>
      </c>
      <c r="F57" s="73">
        <f>E57/D57*100</f>
        <v>65.70887711775877</v>
      </c>
    </row>
    <row r="58" spans="1:6" ht="78" thickBot="1">
      <c r="A58" s="82" t="s">
        <v>186</v>
      </c>
      <c r="B58" s="84" t="s">
        <v>187</v>
      </c>
      <c r="C58" s="86"/>
      <c r="D58" s="67">
        <f>D59</f>
        <v>50001</v>
      </c>
      <c r="E58" s="68">
        <f>SUM(E59)</f>
        <v>0</v>
      </c>
      <c r="F58" s="73">
        <f>F59</f>
        <v>0</v>
      </c>
    </row>
    <row r="59" spans="1:6" ht="31.5" thickBot="1">
      <c r="A59" s="85" t="s">
        <v>20</v>
      </c>
      <c r="B59" s="86"/>
      <c r="C59" s="86">
        <v>200</v>
      </c>
      <c r="D59" s="67">
        <v>50001</v>
      </c>
      <c r="E59" s="68">
        <v>0</v>
      </c>
      <c r="F59" s="73">
        <f>E59/D59*100</f>
        <v>0</v>
      </c>
    </row>
    <row r="60" spans="1:6" ht="63" thickBot="1">
      <c r="A60" s="82" t="s">
        <v>188</v>
      </c>
      <c r="B60" s="84" t="s">
        <v>189</v>
      </c>
      <c r="C60" s="86"/>
      <c r="D60" s="67">
        <f>D61</f>
        <v>500000</v>
      </c>
      <c r="E60" s="68">
        <f>SUM(E61)</f>
        <v>0</v>
      </c>
      <c r="F60" s="73">
        <f>F61</f>
        <v>0</v>
      </c>
    </row>
    <row r="61" spans="1:6" ht="31.5" thickBot="1">
      <c r="A61" s="85" t="s">
        <v>20</v>
      </c>
      <c r="B61" s="86"/>
      <c r="C61" s="86">
        <v>200</v>
      </c>
      <c r="D61" s="67">
        <v>500000</v>
      </c>
      <c r="E61" s="68">
        <v>0</v>
      </c>
      <c r="F61" s="73">
        <f>E61/D61*100</f>
        <v>0</v>
      </c>
    </row>
    <row r="62" spans="1:6" ht="63" thickBot="1">
      <c r="A62" s="82" t="s">
        <v>190</v>
      </c>
      <c r="B62" s="84" t="s">
        <v>191</v>
      </c>
      <c r="C62" s="86"/>
      <c r="D62" s="67">
        <f>D63</f>
        <v>2722701</v>
      </c>
      <c r="E62" s="68">
        <f>SUM(E63)</f>
        <v>0</v>
      </c>
      <c r="F62" s="73">
        <f>F63</f>
        <v>0</v>
      </c>
    </row>
    <row r="63" spans="1:6" ht="31.5" thickBot="1">
      <c r="A63" s="85" t="s">
        <v>20</v>
      </c>
      <c r="B63" s="86"/>
      <c r="C63" s="86">
        <v>200</v>
      </c>
      <c r="D63" s="67">
        <v>2722701</v>
      </c>
      <c r="E63" s="68">
        <v>0</v>
      </c>
      <c r="F63" s="73">
        <f>E63/D63*100</f>
        <v>0</v>
      </c>
    </row>
    <row r="64" spans="1:6" ht="31.5" thickBot="1">
      <c r="A64" s="82" t="s">
        <v>45</v>
      </c>
      <c r="B64" s="84" t="s">
        <v>46</v>
      </c>
      <c r="C64" s="88"/>
      <c r="D64" s="83">
        <f>SUM(D65+D67+D69)</f>
        <v>1060696.48</v>
      </c>
      <c r="E64" s="68">
        <f>E65+E67+E69</f>
        <v>61981.48</v>
      </c>
      <c r="F64" s="73">
        <f>F65</f>
        <v>60.53973824172106</v>
      </c>
    </row>
    <row r="65" spans="1:6" ht="47.25" thickBot="1">
      <c r="A65" s="160" t="s">
        <v>104</v>
      </c>
      <c r="B65" s="84" t="s">
        <v>47</v>
      </c>
      <c r="C65" s="88"/>
      <c r="D65" s="83">
        <f>SUM(D66)</f>
        <v>102381.48</v>
      </c>
      <c r="E65" s="68">
        <f>E66</f>
        <v>61981.48</v>
      </c>
      <c r="F65" s="73">
        <f>F66</f>
        <v>60.53973824172106</v>
      </c>
    </row>
    <row r="66" spans="1:6" ht="31.5" thickBot="1">
      <c r="A66" s="75" t="s">
        <v>20</v>
      </c>
      <c r="B66" s="86"/>
      <c r="C66" s="86">
        <v>200</v>
      </c>
      <c r="D66" s="67">
        <v>102381.48</v>
      </c>
      <c r="E66" s="68">
        <v>61981.48</v>
      </c>
      <c r="F66" s="73">
        <f>E66/D66*100</f>
        <v>60.53973824172106</v>
      </c>
    </row>
    <row r="67" spans="1:6" ht="62.25">
      <c r="A67" s="160" t="s">
        <v>200</v>
      </c>
      <c r="B67" s="143" t="s">
        <v>201</v>
      </c>
      <c r="C67" s="155"/>
      <c r="D67" s="145">
        <f>D68</f>
        <v>47916</v>
      </c>
      <c r="E67" s="151">
        <f>E68</f>
        <v>0</v>
      </c>
      <c r="F67" s="153">
        <f>E67/D67*100</f>
        <v>0</v>
      </c>
    </row>
    <row r="68" spans="1:6" ht="30.75">
      <c r="A68" s="75" t="s">
        <v>20</v>
      </c>
      <c r="B68" s="120"/>
      <c r="C68" s="112">
        <v>200</v>
      </c>
      <c r="D68" s="156">
        <v>47916</v>
      </c>
      <c r="E68" s="157">
        <v>0</v>
      </c>
      <c r="F68" s="158">
        <f>E68/D68*100</f>
        <v>0</v>
      </c>
    </row>
    <row r="69" spans="1:6" ht="62.25">
      <c r="A69" s="161" t="s">
        <v>203</v>
      </c>
      <c r="B69" s="120" t="s">
        <v>202</v>
      </c>
      <c r="C69" s="112"/>
      <c r="D69" s="156">
        <f>D70</f>
        <v>910399</v>
      </c>
      <c r="E69" s="157">
        <f>E70</f>
        <v>0</v>
      </c>
      <c r="F69" s="158">
        <f>E69/D69*100</f>
        <v>0</v>
      </c>
    </row>
    <row r="70" spans="1:6" ht="30.75">
      <c r="A70" s="75" t="s">
        <v>20</v>
      </c>
      <c r="B70" s="120"/>
      <c r="C70" s="112">
        <v>200</v>
      </c>
      <c r="D70" s="156">
        <v>910399</v>
      </c>
      <c r="E70" s="157">
        <v>0</v>
      </c>
      <c r="F70" s="158">
        <f>E70/D70*100</f>
        <v>0</v>
      </c>
    </row>
    <row r="71" spans="1:6" ht="31.5" thickBot="1">
      <c r="A71" s="162" t="s">
        <v>142</v>
      </c>
      <c r="B71" s="163" t="s">
        <v>141</v>
      </c>
      <c r="C71" s="86"/>
      <c r="D71" s="67">
        <f>D72+D74+D76</f>
        <v>313963</v>
      </c>
      <c r="E71" s="152">
        <f>E72+E74+E76</f>
        <v>156981.5</v>
      </c>
      <c r="F71" s="154">
        <v>0</v>
      </c>
    </row>
    <row r="72" spans="1:6" ht="47.25" thickBot="1">
      <c r="A72" s="161" t="s">
        <v>140</v>
      </c>
      <c r="B72" s="159" t="s">
        <v>143</v>
      </c>
      <c r="C72" s="86"/>
      <c r="D72" s="67">
        <f>D73</f>
        <v>0</v>
      </c>
      <c r="E72" s="68">
        <f>E73</f>
        <v>0</v>
      </c>
      <c r="F72" s="73" t="e">
        <f>F73</f>
        <v>#DIV/0!</v>
      </c>
    </row>
    <row r="73" spans="1:6" ht="41.25" customHeight="1" thickBot="1">
      <c r="A73" s="85" t="s">
        <v>20</v>
      </c>
      <c r="B73" s="101"/>
      <c r="C73" s="86">
        <v>200</v>
      </c>
      <c r="D73" s="67">
        <v>0</v>
      </c>
      <c r="E73" s="68">
        <v>0</v>
      </c>
      <c r="F73" s="102" t="e">
        <f>E73/D73*100</f>
        <v>#DIV/0!</v>
      </c>
    </row>
    <row r="74" spans="1:6" ht="41.25" customHeight="1" thickBot="1">
      <c r="A74" s="103" t="s">
        <v>177</v>
      </c>
      <c r="B74" s="104" t="s">
        <v>204</v>
      </c>
      <c r="C74" s="86"/>
      <c r="D74" s="67">
        <f>D75</f>
        <v>313963</v>
      </c>
      <c r="E74" s="68">
        <f>E75</f>
        <v>156981.5</v>
      </c>
      <c r="F74" s="73">
        <f>F75</f>
        <v>50</v>
      </c>
    </row>
    <row r="75" spans="1:6" ht="41.25" customHeight="1" thickBot="1">
      <c r="A75" s="105" t="s">
        <v>20</v>
      </c>
      <c r="B75" s="106"/>
      <c r="C75" s="86">
        <v>200</v>
      </c>
      <c r="D75" s="67">
        <v>313963</v>
      </c>
      <c r="E75" s="68">
        <v>156981.5</v>
      </c>
      <c r="F75" s="73">
        <f>E75/D75*100</f>
        <v>50</v>
      </c>
    </row>
    <row r="76" spans="1:6" ht="41.25" customHeight="1" thickBot="1">
      <c r="A76" s="107" t="s">
        <v>177</v>
      </c>
      <c r="B76" s="104" t="s">
        <v>178</v>
      </c>
      <c r="C76" s="86"/>
      <c r="D76" s="108">
        <f>D77</f>
        <v>0</v>
      </c>
      <c r="E76" s="68">
        <f>E77</f>
        <v>0</v>
      </c>
      <c r="F76" s="73">
        <f>F77</f>
        <v>0</v>
      </c>
    </row>
    <row r="77" spans="1:6" ht="41.25" customHeight="1" thickBot="1">
      <c r="A77" s="109" t="s">
        <v>20</v>
      </c>
      <c r="B77" s="110"/>
      <c r="C77" s="86">
        <v>200</v>
      </c>
      <c r="D77" s="108">
        <v>0</v>
      </c>
      <c r="E77" s="68">
        <v>0</v>
      </c>
      <c r="F77" s="73">
        <v>0</v>
      </c>
    </row>
    <row r="78" spans="1:6" ht="31.5" thickBot="1">
      <c r="A78" s="79" t="s">
        <v>49</v>
      </c>
      <c r="B78" s="99" t="s">
        <v>127</v>
      </c>
      <c r="C78" s="88"/>
      <c r="D78" s="100">
        <f>D79</f>
        <v>200000</v>
      </c>
      <c r="E78" s="92">
        <f aca="true" t="shared" si="3" ref="E78:F80">E79</f>
        <v>94032.1</v>
      </c>
      <c r="F78" s="93">
        <f t="shared" si="3"/>
        <v>47.01605000000001</v>
      </c>
    </row>
    <row r="79" spans="1:6" ht="47.25" thickBot="1">
      <c r="A79" s="82" t="s">
        <v>128</v>
      </c>
      <c r="B79" s="84" t="s">
        <v>126</v>
      </c>
      <c r="C79" s="88"/>
      <c r="D79" s="83">
        <f>SUM(D80)</f>
        <v>200000</v>
      </c>
      <c r="E79" s="68">
        <f t="shared" si="3"/>
        <v>94032.1</v>
      </c>
      <c r="F79" s="73">
        <f t="shared" si="3"/>
        <v>47.01605000000001</v>
      </c>
    </row>
    <row r="80" spans="1:6" ht="47.25" thickBot="1">
      <c r="A80" s="82" t="s">
        <v>129</v>
      </c>
      <c r="B80" s="84" t="s">
        <v>125</v>
      </c>
      <c r="C80" s="86"/>
      <c r="D80" s="83">
        <f>SUM(D81)</f>
        <v>200000</v>
      </c>
      <c r="E80" s="68">
        <f t="shared" si="3"/>
        <v>94032.1</v>
      </c>
      <c r="F80" s="73">
        <f t="shared" si="3"/>
        <v>47.01605000000001</v>
      </c>
    </row>
    <row r="81" spans="1:6" ht="15.75" thickBot="1">
      <c r="A81" s="85" t="s">
        <v>48</v>
      </c>
      <c r="B81" s="81"/>
      <c r="C81" s="86">
        <v>800</v>
      </c>
      <c r="D81" s="83">
        <v>200000</v>
      </c>
      <c r="E81" s="68">
        <v>94032.1</v>
      </c>
      <c r="F81" s="73">
        <f>E81/D81*100</f>
        <v>47.01605000000001</v>
      </c>
    </row>
    <row r="82" spans="1:6" ht="42.75" customHeight="1" thickBot="1">
      <c r="A82" s="111" t="s">
        <v>168</v>
      </c>
      <c r="B82" s="90" t="s">
        <v>171</v>
      </c>
      <c r="C82" s="112"/>
      <c r="D82" s="113">
        <f>SUM(D83)</f>
        <v>36297</v>
      </c>
      <c r="E82" s="92">
        <f>E83</f>
        <v>0</v>
      </c>
      <c r="F82" s="93">
        <v>0</v>
      </c>
    </row>
    <row r="83" spans="1:6" ht="42.75" customHeight="1" thickBot="1">
      <c r="A83" s="114" t="s">
        <v>169</v>
      </c>
      <c r="B83" s="95" t="s">
        <v>172</v>
      </c>
      <c r="C83" s="112"/>
      <c r="D83" s="113">
        <f>D84</f>
        <v>36297</v>
      </c>
      <c r="E83" s="92">
        <f>E84</f>
        <v>0</v>
      </c>
      <c r="F83" s="93">
        <v>0</v>
      </c>
    </row>
    <row r="84" spans="1:6" ht="42.75" customHeight="1" thickBot="1">
      <c r="A84" s="115" t="s">
        <v>170</v>
      </c>
      <c r="B84" s="97" t="s">
        <v>173</v>
      </c>
      <c r="C84" s="112"/>
      <c r="D84" s="116">
        <v>36297</v>
      </c>
      <c r="E84" s="68">
        <f>E85+E87</f>
        <v>0</v>
      </c>
      <c r="F84" s="73">
        <v>0</v>
      </c>
    </row>
    <row r="85" spans="1:6" ht="77.25" customHeight="1" thickBot="1">
      <c r="A85" s="117" t="s">
        <v>179</v>
      </c>
      <c r="B85" s="118" t="s">
        <v>174</v>
      </c>
      <c r="C85" s="112"/>
      <c r="D85" s="116">
        <f>D86</f>
        <v>1815</v>
      </c>
      <c r="E85" s="68">
        <f>E86</f>
        <v>0</v>
      </c>
      <c r="F85" s="73">
        <f>F86</f>
        <v>0</v>
      </c>
    </row>
    <row r="86" spans="1:6" ht="33" customHeight="1" thickBot="1">
      <c r="A86" s="119" t="s">
        <v>20</v>
      </c>
      <c r="B86" s="120"/>
      <c r="C86" s="112">
        <v>200</v>
      </c>
      <c r="D86" s="116">
        <v>1815</v>
      </c>
      <c r="E86" s="68">
        <v>0</v>
      </c>
      <c r="F86" s="73">
        <v>0</v>
      </c>
    </row>
    <row r="87" spans="1:6" ht="81" customHeight="1" thickBot="1">
      <c r="A87" s="121" t="s">
        <v>180</v>
      </c>
      <c r="B87" s="122" t="s">
        <v>175</v>
      </c>
      <c r="C87" s="112"/>
      <c r="D87" s="116">
        <f>D88</f>
        <v>34482</v>
      </c>
      <c r="E87" s="68">
        <f>E88</f>
        <v>0</v>
      </c>
      <c r="F87" s="73">
        <f>F88</f>
        <v>0</v>
      </c>
    </row>
    <row r="88" spans="1:6" ht="32.25" customHeight="1" thickBot="1">
      <c r="A88" s="123" t="s">
        <v>20</v>
      </c>
      <c r="B88" s="104"/>
      <c r="C88" s="112">
        <v>200</v>
      </c>
      <c r="D88" s="116">
        <v>34482</v>
      </c>
      <c r="E88" s="68">
        <v>0</v>
      </c>
      <c r="F88" s="73">
        <v>0</v>
      </c>
    </row>
    <row r="89" spans="1:15" s="8" customFormat="1" ht="47.25" thickBot="1">
      <c r="A89" s="98" t="s">
        <v>50</v>
      </c>
      <c r="B89" s="99" t="s">
        <v>51</v>
      </c>
      <c r="C89" s="124"/>
      <c r="D89" s="100">
        <f>SUM(D90+D115+D120)</f>
        <v>8982978.42</v>
      </c>
      <c r="E89" s="92">
        <f>E90+E113</f>
        <v>2427974.37</v>
      </c>
      <c r="F89" s="93">
        <f>E89/D89*100</f>
        <v>27.0286118532165</v>
      </c>
      <c r="G89" s="6"/>
      <c r="H89" s="6"/>
      <c r="I89" s="6"/>
      <c r="J89" s="6"/>
      <c r="K89" s="6"/>
      <c r="L89" s="6"/>
      <c r="M89" s="6"/>
      <c r="N89" s="6"/>
      <c r="O89" s="6"/>
    </row>
    <row r="90" spans="1:6" ht="93.75" thickBot="1">
      <c r="A90" s="79" t="s">
        <v>105</v>
      </c>
      <c r="B90" s="99" t="s">
        <v>52</v>
      </c>
      <c r="C90" s="86"/>
      <c r="D90" s="100">
        <f>SUM(D91)</f>
        <v>8826538.17</v>
      </c>
      <c r="E90" s="68">
        <f>SUM(E91)</f>
        <v>2427974.37</v>
      </c>
      <c r="F90" s="73">
        <f>F91</f>
        <v>27.50766295049059</v>
      </c>
    </row>
    <row r="91" spans="1:6" ht="93.75" thickBot="1">
      <c r="A91" s="87" t="s">
        <v>53</v>
      </c>
      <c r="B91" s="84" t="s">
        <v>54</v>
      </c>
      <c r="C91" s="88"/>
      <c r="D91" s="83">
        <f>SUM(D92+D95+D97+D99+D101+D103+D107+D111)</f>
        <v>8826538.17</v>
      </c>
      <c r="E91" s="68">
        <f>E92+E95+E97+E99+E101+E103+E107+E111</f>
        <v>2427974.37</v>
      </c>
      <c r="F91" s="73">
        <f>E91/D91*100</f>
        <v>27.50766295049059</v>
      </c>
    </row>
    <row r="92" spans="1:6" ht="93.75" thickBot="1">
      <c r="A92" s="82" t="s">
        <v>106</v>
      </c>
      <c r="B92" s="84" t="s">
        <v>55</v>
      </c>
      <c r="C92" s="88"/>
      <c r="D92" s="83">
        <f>D93+D94</f>
        <v>2818821.69</v>
      </c>
      <c r="E92" s="68">
        <f>SUM(E93)</f>
        <v>1573933.44</v>
      </c>
      <c r="F92" s="73">
        <f>F93</f>
        <v>55.83657333075226</v>
      </c>
    </row>
    <row r="93" spans="1:6" ht="31.5" thickBot="1">
      <c r="A93" s="85" t="s">
        <v>20</v>
      </c>
      <c r="B93" s="84"/>
      <c r="C93" s="86">
        <v>200</v>
      </c>
      <c r="D93" s="67">
        <v>2818821.69</v>
      </c>
      <c r="E93" s="68">
        <v>1573933.44</v>
      </c>
      <c r="F93" s="73">
        <f>E93/D93*100</f>
        <v>55.83657333075226</v>
      </c>
    </row>
    <row r="94" spans="1:6" ht="15.75" thickBot="1">
      <c r="A94" s="85" t="s">
        <v>48</v>
      </c>
      <c r="B94" s="84"/>
      <c r="C94" s="86">
        <v>800</v>
      </c>
      <c r="D94" s="108">
        <v>0</v>
      </c>
      <c r="E94" s="68">
        <v>0</v>
      </c>
      <c r="F94" s="73" t="e">
        <f>E94/D94*100</f>
        <v>#DIV/0!</v>
      </c>
    </row>
    <row r="95" spans="1:6" ht="31.5" thickBot="1">
      <c r="A95" s="82" t="s">
        <v>56</v>
      </c>
      <c r="B95" s="84" t="s">
        <v>57</v>
      </c>
      <c r="C95" s="88"/>
      <c r="D95" s="83">
        <f>SUM(D96)</f>
        <v>1101487</v>
      </c>
      <c r="E95" s="125">
        <f>E96</f>
        <v>854040.93</v>
      </c>
      <c r="F95" s="73">
        <f>F96</f>
        <v>77.53527095644344</v>
      </c>
    </row>
    <row r="96" spans="1:6" ht="31.5" thickBot="1">
      <c r="A96" s="85" t="s">
        <v>56</v>
      </c>
      <c r="B96" s="84"/>
      <c r="C96" s="86">
        <v>200</v>
      </c>
      <c r="D96" s="67">
        <v>1101487</v>
      </c>
      <c r="E96" s="68">
        <v>854040.93</v>
      </c>
      <c r="F96" s="73">
        <f>E95/D95*100</f>
        <v>77.53527095644344</v>
      </c>
    </row>
    <row r="97" spans="1:6" ht="42" customHeight="1" thickBot="1">
      <c r="A97" s="82" t="s">
        <v>131</v>
      </c>
      <c r="B97" s="84" t="s">
        <v>130</v>
      </c>
      <c r="C97" s="86"/>
      <c r="D97" s="67">
        <f>SUM(D98)</f>
        <v>73963.11</v>
      </c>
      <c r="E97" s="125">
        <v>0</v>
      </c>
      <c r="F97" s="73">
        <f>E97/D97*100</f>
        <v>0</v>
      </c>
    </row>
    <row r="98" spans="1:6" ht="31.5" thickBot="1">
      <c r="A98" s="85" t="s">
        <v>20</v>
      </c>
      <c r="B98" s="84"/>
      <c r="C98" s="86">
        <v>200</v>
      </c>
      <c r="D98" s="67">
        <v>73963.11</v>
      </c>
      <c r="E98" s="68">
        <f>E101</f>
        <v>0</v>
      </c>
      <c r="F98" s="73">
        <f>F101</f>
        <v>0</v>
      </c>
    </row>
    <row r="99" spans="1:6" ht="15.75" thickBot="1">
      <c r="A99" s="82" t="s">
        <v>78</v>
      </c>
      <c r="B99" s="84" t="s">
        <v>130</v>
      </c>
      <c r="C99" s="86"/>
      <c r="D99" s="67">
        <f>D100</f>
        <v>75000</v>
      </c>
      <c r="E99" s="68">
        <f>E100</f>
        <v>0</v>
      </c>
      <c r="F99" s="73">
        <f>E99/D99*100</f>
        <v>0</v>
      </c>
    </row>
    <row r="100" spans="1:6" ht="15.75" thickBot="1">
      <c r="A100" s="85" t="s">
        <v>205</v>
      </c>
      <c r="B100" s="84"/>
      <c r="C100" s="86">
        <v>500</v>
      </c>
      <c r="D100" s="67">
        <v>75000</v>
      </c>
      <c r="E100" s="68">
        <v>0</v>
      </c>
      <c r="F100" s="73">
        <f>E100/D100*100</f>
        <v>0</v>
      </c>
    </row>
    <row r="101" spans="1:6" ht="31.5" thickBot="1">
      <c r="A101" s="82" t="s">
        <v>58</v>
      </c>
      <c r="B101" s="84" t="s">
        <v>59</v>
      </c>
      <c r="C101" s="88"/>
      <c r="D101" s="83">
        <f>SUM(D102)</f>
        <v>1405299</v>
      </c>
      <c r="E101" s="125">
        <v>0</v>
      </c>
      <c r="F101" s="73">
        <f>E101/D101*100</f>
        <v>0</v>
      </c>
    </row>
    <row r="102" spans="1:6" ht="30.75">
      <c r="A102" s="142" t="s">
        <v>20</v>
      </c>
      <c r="B102" s="144"/>
      <c r="C102" s="155">
        <v>200</v>
      </c>
      <c r="D102" s="145">
        <v>1405299</v>
      </c>
      <c r="E102" s="151">
        <f>E107</f>
        <v>0</v>
      </c>
      <c r="F102" s="153">
        <f>F107</f>
        <v>0</v>
      </c>
    </row>
    <row r="103" spans="1:6" ht="15" customHeight="1">
      <c r="A103" s="177" t="s">
        <v>78</v>
      </c>
      <c r="B103" s="173" t="s">
        <v>59</v>
      </c>
      <c r="C103" s="180"/>
      <c r="D103" s="178">
        <f>D105</f>
        <v>1425000</v>
      </c>
      <c r="E103" s="175">
        <f>E105</f>
        <v>0</v>
      </c>
      <c r="F103" s="176">
        <f>E103/D103*100</f>
        <v>0</v>
      </c>
    </row>
    <row r="104" spans="1:6" ht="15" customHeight="1">
      <c r="A104" s="177"/>
      <c r="B104" s="173"/>
      <c r="C104" s="181"/>
      <c r="D104" s="179"/>
      <c r="E104" s="175"/>
      <c r="F104" s="176"/>
    </row>
    <row r="105" spans="1:6" ht="15" customHeight="1">
      <c r="A105" s="171" t="s">
        <v>205</v>
      </c>
      <c r="B105" s="173"/>
      <c r="C105" s="173">
        <v>500</v>
      </c>
      <c r="D105" s="174">
        <v>1425000</v>
      </c>
      <c r="E105" s="175">
        <v>0</v>
      </c>
      <c r="F105" s="176">
        <f>E105/D105*100</f>
        <v>0</v>
      </c>
    </row>
    <row r="106" spans="1:6" ht="15.75" customHeight="1">
      <c r="A106" s="172"/>
      <c r="B106" s="173"/>
      <c r="C106" s="173"/>
      <c r="D106" s="174"/>
      <c r="E106" s="175"/>
      <c r="F106" s="176"/>
    </row>
    <row r="107" spans="1:6" ht="15" customHeight="1">
      <c r="A107" s="204" t="s">
        <v>78</v>
      </c>
      <c r="B107" s="208" t="s">
        <v>185</v>
      </c>
      <c r="C107" s="208"/>
      <c r="D107" s="209">
        <f>SUM(D109)</f>
        <v>96348.37</v>
      </c>
      <c r="E107" s="214">
        <f>E109</f>
        <v>0</v>
      </c>
      <c r="F107" s="216">
        <f>E107/D107*100</f>
        <v>0</v>
      </c>
    </row>
    <row r="108" spans="1:6" ht="15" customHeight="1" thickBot="1">
      <c r="A108" s="205"/>
      <c r="B108" s="210"/>
      <c r="C108" s="210"/>
      <c r="D108" s="211"/>
      <c r="E108" s="215"/>
      <c r="F108" s="217"/>
    </row>
    <row r="109" spans="1:6" ht="15" customHeight="1">
      <c r="A109" s="200" t="s">
        <v>205</v>
      </c>
      <c r="B109" s="208"/>
      <c r="C109" s="208">
        <v>500</v>
      </c>
      <c r="D109" s="209">
        <v>96348.37</v>
      </c>
      <c r="E109" s="218">
        <v>0</v>
      </c>
      <c r="F109" s="219">
        <f>+E109/D109*100</f>
        <v>0</v>
      </c>
    </row>
    <row r="110" spans="1:6" ht="13.5" customHeight="1" thickBot="1">
      <c r="A110" s="201"/>
      <c r="B110" s="187"/>
      <c r="C110" s="187"/>
      <c r="D110" s="203"/>
      <c r="E110" s="215"/>
      <c r="F110" s="216"/>
    </row>
    <row r="111" spans="1:6" ht="1.5" customHeight="1" hidden="1">
      <c r="A111" s="204" t="s">
        <v>78</v>
      </c>
      <c r="B111" s="206" t="s">
        <v>182</v>
      </c>
      <c r="C111" s="186"/>
      <c r="D111" s="202">
        <f>SUM(D113)</f>
        <v>1830619</v>
      </c>
      <c r="E111" s="126"/>
      <c r="F111" s="217"/>
    </row>
    <row r="112" spans="1:6" ht="49.5" customHeight="1" thickBot="1">
      <c r="A112" s="205"/>
      <c r="B112" s="207"/>
      <c r="C112" s="187"/>
      <c r="D112" s="203"/>
      <c r="E112" s="68">
        <f>E113</f>
        <v>0</v>
      </c>
      <c r="F112" s="73">
        <f>F113</f>
        <v>0</v>
      </c>
    </row>
    <row r="113" spans="1:6" ht="15" customHeight="1">
      <c r="A113" s="200" t="s">
        <v>205</v>
      </c>
      <c r="B113" s="186"/>
      <c r="C113" s="186">
        <v>500</v>
      </c>
      <c r="D113" s="202">
        <v>1830619</v>
      </c>
      <c r="E113" s="224">
        <f>E114</f>
        <v>0</v>
      </c>
      <c r="F113" s="219">
        <f>E113/D113*100</f>
        <v>0</v>
      </c>
    </row>
    <row r="114" spans="1:6" ht="15.75" customHeight="1" thickBot="1">
      <c r="A114" s="201"/>
      <c r="B114" s="187"/>
      <c r="C114" s="187"/>
      <c r="D114" s="203"/>
      <c r="E114" s="225"/>
      <c r="F114" s="217"/>
    </row>
    <row r="115" spans="1:6" ht="15.75" customHeight="1">
      <c r="A115" s="182" t="s">
        <v>108</v>
      </c>
      <c r="B115" s="188" t="s">
        <v>60</v>
      </c>
      <c r="C115" s="190"/>
      <c r="D115" s="192">
        <f>D119</f>
        <v>100000</v>
      </c>
      <c r="E115" s="220">
        <f>E118</f>
        <v>0</v>
      </c>
      <c r="F115" s="222">
        <f>F118</f>
        <v>0</v>
      </c>
    </row>
    <row r="116" spans="1:6" ht="30" customHeight="1" thickBot="1">
      <c r="A116" s="183"/>
      <c r="B116" s="189"/>
      <c r="C116" s="191"/>
      <c r="D116" s="193"/>
      <c r="E116" s="221"/>
      <c r="F116" s="223"/>
    </row>
    <row r="117" spans="1:6" ht="15.75" thickBot="1">
      <c r="A117" s="82" t="s">
        <v>61</v>
      </c>
      <c r="B117" s="84" t="s">
        <v>62</v>
      </c>
      <c r="C117" s="88"/>
      <c r="D117" s="83">
        <f>SUM(D118)</f>
        <v>100000</v>
      </c>
      <c r="E117" s="68">
        <f>E118</f>
        <v>0</v>
      </c>
      <c r="F117" s="73">
        <f>F116</f>
        <v>0</v>
      </c>
    </row>
    <row r="118" spans="1:6" ht="63" thickBot="1">
      <c r="A118" s="87" t="s">
        <v>101</v>
      </c>
      <c r="B118" s="84" t="s">
        <v>63</v>
      </c>
      <c r="C118" s="88"/>
      <c r="D118" s="83">
        <f>SUM(D119)</f>
        <v>100000</v>
      </c>
      <c r="E118" s="68">
        <v>0</v>
      </c>
      <c r="F118" s="73">
        <v>0</v>
      </c>
    </row>
    <row r="119" spans="1:6" ht="31.5" thickBot="1">
      <c r="A119" s="85" t="s">
        <v>20</v>
      </c>
      <c r="B119" s="84"/>
      <c r="C119" s="88">
        <v>200</v>
      </c>
      <c r="D119" s="83">
        <v>100000</v>
      </c>
      <c r="E119" s="68">
        <v>0</v>
      </c>
      <c r="F119" s="93">
        <f>E119/D119*100</f>
        <v>0</v>
      </c>
    </row>
    <row r="120" spans="1:6" ht="78" thickBot="1">
      <c r="A120" s="127" t="s">
        <v>119</v>
      </c>
      <c r="B120" s="99" t="s">
        <v>120</v>
      </c>
      <c r="C120" s="88"/>
      <c r="D120" s="100">
        <f>D123</f>
        <v>56440.25</v>
      </c>
      <c r="E120" s="68">
        <f>E123</f>
        <v>0</v>
      </c>
      <c r="F120" s="73">
        <f>E120/D120*100</f>
        <v>0</v>
      </c>
    </row>
    <row r="121" spans="1:6" ht="63" thickBot="1">
      <c r="A121" s="128" t="s">
        <v>121</v>
      </c>
      <c r="B121" s="84" t="s">
        <v>122</v>
      </c>
      <c r="C121" s="88"/>
      <c r="D121" s="83">
        <f>D123</f>
        <v>56440.25</v>
      </c>
      <c r="E121" s="68">
        <f>E123</f>
        <v>0</v>
      </c>
      <c r="F121" s="73">
        <f>F122</f>
        <v>0</v>
      </c>
    </row>
    <row r="122" spans="1:6" ht="78" thickBot="1">
      <c r="A122" s="129" t="s">
        <v>118</v>
      </c>
      <c r="B122" s="84" t="s">
        <v>123</v>
      </c>
      <c r="C122" s="88"/>
      <c r="D122" s="83">
        <f>D123</f>
        <v>56440.25</v>
      </c>
      <c r="E122" s="68">
        <f>E123</f>
        <v>0</v>
      </c>
      <c r="F122" s="73">
        <f aca="true" t="shared" si="4" ref="F122:F128">E122/D122*100</f>
        <v>0</v>
      </c>
    </row>
    <row r="123" spans="1:6" ht="31.5" thickBot="1">
      <c r="A123" s="85" t="s">
        <v>20</v>
      </c>
      <c r="B123" s="81"/>
      <c r="C123" s="88">
        <v>200</v>
      </c>
      <c r="D123" s="228">
        <v>56440.25</v>
      </c>
      <c r="E123" s="164">
        <v>0</v>
      </c>
      <c r="F123" s="166">
        <f t="shared" si="4"/>
        <v>0</v>
      </c>
    </row>
    <row r="124" spans="1:6" ht="63" thickBot="1">
      <c r="A124" s="79" t="s">
        <v>64</v>
      </c>
      <c r="B124" s="99" t="s">
        <v>65</v>
      </c>
      <c r="C124" s="227"/>
      <c r="D124" s="229">
        <f>D125+D134</f>
        <v>661600</v>
      </c>
      <c r="E124" s="229">
        <f>E125+E134</f>
        <v>266771.71</v>
      </c>
      <c r="F124" s="170">
        <f t="shared" si="4"/>
        <v>40.32220525997582</v>
      </c>
    </row>
    <row r="125" spans="1:6" ht="63" thickBot="1">
      <c r="A125" s="79" t="s">
        <v>66</v>
      </c>
      <c r="B125" s="99" t="s">
        <v>67</v>
      </c>
      <c r="C125" s="124"/>
      <c r="D125" s="83">
        <f>D126+D129</f>
        <v>218600</v>
      </c>
      <c r="E125" s="165">
        <f>SUM(E126+E129)</f>
        <v>180368.28</v>
      </c>
      <c r="F125" s="167">
        <f t="shared" si="4"/>
        <v>82.51064958828911</v>
      </c>
    </row>
    <row r="126" spans="1:6" s="6" customFormat="1" ht="31.5" thickBot="1">
      <c r="A126" s="82" t="s">
        <v>68</v>
      </c>
      <c r="B126" s="84" t="s">
        <v>69</v>
      </c>
      <c r="C126" s="124"/>
      <c r="D126" s="83">
        <f>SUM(D127)</f>
        <v>30000</v>
      </c>
      <c r="E126" s="68">
        <f>SUM(E127)</f>
        <v>25768</v>
      </c>
      <c r="F126" s="73">
        <f t="shared" si="4"/>
        <v>85.89333333333333</v>
      </c>
    </row>
    <row r="127" spans="1:6" s="6" customFormat="1" ht="31.5" thickBot="1">
      <c r="A127" s="82" t="s">
        <v>70</v>
      </c>
      <c r="B127" s="84" t="s">
        <v>71</v>
      </c>
      <c r="C127" s="124"/>
      <c r="D127" s="83">
        <f>SUM(D128)</f>
        <v>30000</v>
      </c>
      <c r="E127" s="68">
        <f>SUM(E128)</f>
        <v>25768</v>
      </c>
      <c r="F127" s="73">
        <f t="shared" si="4"/>
        <v>85.89333333333333</v>
      </c>
    </row>
    <row r="128" spans="1:6" s="6" customFormat="1" ht="15">
      <c r="A128" s="142" t="s">
        <v>48</v>
      </c>
      <c r="B128" s="143"/>
      <c r="C128" s="155">
        <v>800</v>
      </c>
      <c r="D128" s="145">
        <v>30000</v>
      </c>
      <c r="E128" s="164">
        <v>25768</v>
      </c>
      <c r="F128" s="166">
        <f t="shared" si="4"/>
        <v>85.89333333333333</v>
      </c>
    </row>
    <row r="129" spans="1:6" s="6" customFormat="1" ht="78">
      <c r="A129" s="161" t="s">
        <v>72</v>
      </c>
      <c r="B129" s="120" t="s">
        <v>73</v>
      </c>
      <c r="C129" s="236"/>
      <c r="D129" s="233">
        <f>SUM(D130+D132)</f>
        <v>188600</v>
      </c>
      <c r="E129" s="233">
        <f>SUM(E130+E132)</f>
        <v>154600.28</v>
      </c>
      <c r="F129" s="170">
        <f>E129/D129*100</f>
        <v>81.97257688229055</v>
      </c>
    </row>
    <row r="130" spans="1:6" s="6" customFormat="1" ht="30.75">
      <c r="A130" s="237" t="s">
        <v>74</v>
      </c>
      <c r="B130" s="120" t="s">
        <v>75</v>
      </c>
      <c r="C130" s="120"/>
      <c r="D130" s="233">
        <f>SUM(D131)</f>
        <v>106600</v>
      </c>
      <c r="E130" s="169">
        <f>SUM(E131)</f>
        <v>77760</v>
      </c>
      <c r="F130" s="170">
        <f>F131</f>
        <v>72.94559099437149</v>
      </c>
    </row>
    <row r="131" spans="1:6" s="6" customFormat="1" ht="30.75">
      <c r="A131" s="75" t="s">
        <v>20</v>
      </c>
      <c r="B131" s="168"/>
      <c r="C131" s="168">
        <v>200</v>
      </c>
      <c r="D131" s="156">
        <v>106600</v>
      </c>
      <c r="E131" s="169">
        <v>77760</v>
      </c>
      <c r="F131" s="170">
        <f aca="true" t="shared" si="5" ref="F131:F141">E131/D131*100</f>
        <v>72.94559099437149</v>
      </c>
    </row>
    <row r="132" spans="1:6" s="6" customFormat="1" ht="30.75">
      <c r="A132" s="161" t="s">
        <v>76</v>
      </c>
      <c r="B132" s="120" t="s">
        <v>77</v>
      </c>
      <c r="C132" s="120"/>
      <c r="D132" s="233">
        <f>SUM(D133)</f>
        <v>82000</v>
      </c>
      <c r="E132" s="169">
        <f>SUM(E133)</f>
        <v>76840.28</v>
      </c>
      <c r="F132" s="170">
        <f t="shared" si="5"/>
        <v>93.70765853658537</v>
      </c>
    </row>
    <row r="133" spans="1:6" s="6" customFormat="1" ht="30.75">
      <c r="A133" s="75" t="s">
        <v>20</v>
      </c>
      <c r="B133" s="168"/>
      <c r="C133" s="168">
        <v>200</v>
      </c>
      <c r="D133" s="156">
        <v>82000</v>
      </c>
      <c r="E133" s="169">
        <v>76840.28</v>
      </c>
      <c r="F133" s="170">
        <f t="shared" si="5"/>
        <v>93.70765853658537</v>
      </c>
    </row>
    <row r="134" spans="1:6" s="6" customFormat="1" ht="46.5">
      <c r="A134" s="238" t="s">
        <v>107</v>
      </c>
      <c r="B134" s="120" t="s">
        <v>80</v>
      </c>
      <c r="C134" s="120"/>
      <c r="D134" s="233">
        <f>SUM(D136+D139+D142)</f>
        <v>443000</v>
      </c>
      <c r="E134" s="233">
        <f>SUM(E136+E139+E142)</f>
        <v>86403.43000000001</v>
      </c>
      <c r="F134" s="170">
        <f t="shared" si="5"/>
        <v>19.504160270880362</v>
      </c>
    </row>
    <row r="135" spans="1:6" s="6" customFormat="1" ht="31.5" thickBot="1">
      <c r="A135" s="82" t="s">
        <v>81</v>
      </c>
      <c r="B135" s="84" t="s">
        <v>82</v>
      </c>
      <c r="C135" s="230"/>
      <c r="D135" s="234">
        <f>D136+D142+D139</f>
        <v>443000</v>
      </c>
      <c r="E135" s="235">
        <f>SUM(E136+E139+E142)</f>
        <v>86403.43000000001</v>
      </c>
      <c r="F135" s="167">
        <f t="shared" si="5"/>
        <v>19.504160270880362</v>
      </c>
    </row>
    <row r="136" spans="1:6" s="6" customFormat="1" ht="63" thickBot="1">
      <c r="A136" s="87" t="s">
        <v>32</v>
      </c>
      <c r="B136" s="84" t="s">
        <v>83</v>
      </c>
      <c r="C136" s="230"/>
      <c r="D136" s="233">
        <f>SUM(D137:D138)</f>
        <v>250000</v>
      </c>
      <c r="E136" s="169">
        <f>E137+E138</f>
        <v>0</v>
      </c>
      <c r="F136" s="73">
        <f t="shared" si="5"/>
        <v>0</v>
      </c>
    </row>
    <row r="137" spans="1:6" s="6" customFormat="1" ht="31.5" thickBot="1">
      <c r="A137" s="85" t="s">
        <v>20</v>
      </c>
      <c r="B137" s="84"/>
      <c r="C137" s="231">
        <v>200</v>
      </c>
      <c r="D137" s="156">
        <v>0</v>
      </c>
      <c r="E137" s="169"/>
      <c r="F137" s="73" t="e">
        <f t="shared" si="5"/>
        <v>#DIV/0!</v>
      </c>
    </row>
    <row r="138" spans="1:6" s="6" customFormat="1" ht="15.75" thickBot="1">
      <c r="A138" s="85" t="s">
        <v>48</v>
      </c>
      <c r="B138" s="81"/>
      <c r="C138" s="231">
        <v>800</v>
      </c>
      <c r="D138" s="156">
        <v>250000</v>
      </c>
      <c r="E138" s="169">
        <v>0</v>
      </c>
      <c r="F138" s="73">
        <f t="shared" si="5"/>
        <v>0</v>
      </c>
    </row>
    <row r="139" spans="1:6" s="6" customFormat="1" ht="31.5" thickBot="1">
      <c r="A139" s="85" t="s">
        <v>133</v>
      </c>
      <c r="B139" s="81" t="s">
        <v>132</v>
      </c>
      <c r="C139" s="231"/>
      <c r="D139" s="156">
        <f>SUM(D140+D141)</f>
        <v>193000</v>
      </c>
      <c r="E139" s="156">
        <f>SUM(E140+E141)</f>
        <v>86403.43000000001</v>
      </c>
      <c r="F139" s="73">
        <f t="shared" si="5"/>
        <v>44.76861658031088</v>
      </c>
    </row>
    <row r="140" spans="1:6" s="6" customFormat="1" ht="31.5" thickBot="1">
      <c r="A140" s="85" t="s">
        <v>20</v>
      </c>
      <c r="B140" s="81"/>
      <c r="C140" s="231">
        <v>200</v>
      </c>
      <c r="D140" s="156">
        <v>177453.75</v>
      </c>
      <c r="E140" s="169">
        <v>86291.55</v>
      </c>
      <c r="F140" s="73">
        <f t="shared" si="5"/>
        <v>48.627628325690495</v>
      </c>
    </row>
    <row r="141" spans="1:6" s="6" customFormat="1" ht="15.75" thickBot="1">
      <c r="A141" s="85" t="s">
        <v>48</v>
      </c>
      <c r="B141" s="81"/>
      <c r="C141" s="231">
        <v>800</v>
      </c>
      <c r="D141" s="156">
        <v>15546.25</v>
      </c>
      <c r="E141" s="169">
        <v>111.88</v>
      </c>
      <c r="F141" s="73">
        <f t="shared" si="5"/>
        <v>0.7196590817721316</v>
      </c>
    </row>
    <row r="142" spans="1:6" s="6" customFormat="1" ht="47.25" thickBot="1">
      <c r="A142" s="87" t="s">
        <v>84</v>
      </c>
      <c r="B142" s="84" t="s">
        <v>85</v>
      </c>
      <c r="C142" s="232"/>
      <c r="D142" s="233">
        <f>SUM(D143)</f>
        <v>0</v>
      </c>
      <c r="E142" s="169">
        <f>SUM(E143)</f>
        <v>0</v>
      </c>
      <c r="F142" s="73">
        <v>0</v>
      </c>
    </row>
    <row r="143" spans="1:6" s="6" customFormat="1" ht="31.5" thickBot="1">
      <c r="A143" s="85" t="s">
        <v>20</v>
      </c>
      <c r="B143" s="81"/>
      <c r="C143" s="81">
        <v>200</v>
      </c>
      <c r="D143" s="67">
        <v>0</v>
      </c>
      <c r="E143" s="165">
        <v>0</v>
      </c>
      <c r="F143" s="73">
        <v>0</v>
      </c>
    </row>
    <row r="144" spans="1:6" ht="15.75" thickBot="1">
      <c r="A144" s="79" t="s">
        <v>86</v>
      </c>
      <c r="B144" s="99" t="s">
        <v>87</v>
      </c>
      <c r="C144" s="99"/>
      <c r="D144" s="130">
        <f>D145+D147+D149+D154+D158+D162+D165+D167+D169+D179+D177+D171+D173+D175</f>
        <v>8268483.33</v>
      </c>
      <c r="E144" s="130">
        <f>E145+E147+E149+E154+E158+E162+E165+E167+E169+E179+E177+E171+E173+E175</f>
        <v>4690608.280000001</v>
      </c>
      <c r="F144" s="73">
        <f aca="true" t="shared" si="6" ref="F144:F150">E144/D144*100</f>
        <v>56.72876261334859</v>
      </c>
    </row>
    <row r="145" spans="1:6" ht="31.5" thickBot="1">
      <c r="A145" s="131" t="s">
        <v>115</v>
      </c>
      <c r="B145" s="84" t="s">
        <v>116</v>
      </c>
      <c r="C145" s="132"/>
      <c r="D145" s="133">
        <f>D146</f>
        <v>0</v>
      </c>
      <c r="E145" s="133">
        <f>SUM(E146)</f>
        <v>0</v>
      </c>
      <c r="F145" s="73" t="e">
        <f t="shared" si="6"/>
        <v>#DIV/0!</v>
      </c>
    </row>
    <row r="146" spans="1:6" ht="31.5" thickBot="1">
      <c r="A146" s="85" t="s">
        <v>20</v>
      </c>
      <c r="B146" s="99"/>
      <c r="C146" s="81">
        <v>200</v>
      </c>
      <c r="D146" s="108">
        <v>0</v>
      </c>
      <c r="E146" s="134">
        <v>0</v>
      </c>
      <c r="F146" s="73" t="e">
        <f t="shared" si="6"/>
        <v>#DIV/0!</v>
      </c>
    </row>
    <row r="147" spans="1:6" ht="15.75" thickBot="1">
      <c r="A147" s="87" t="s">
        <v>88</v>
      </c>
      <c r="B147" s="84" t="s">
        <v>89</v>
      </c>
      <c r="C147" s="81"/>
      <c r="D147" s="83">
        <f>SUM(D148)</f>
        <v>1730526.57</v>
      </c>
      <c r="E147" s="83">
        <f>SUM(E148)</f>
        <v>1005618.31</v>
      </c>
      <c r="F147" s="73">
        <f t="shared" si="6"/>
        <v>58.11053857439473</v>
      </c>
    </row>
    <row r="148" spans="1:7" ht="78" thickBot="1">
      <c r="A148" s="85" t="s">
        <v>31</v>
      </c>
      <c r="B148" s="81"/>
      <c r="C148" s="81">
        <v>100</v>
      </c>
      <c r="D148" s="67">
        <v>1730526.57</v>
      </c>
      <c r="E148" s="68">
        <v>1005618.31</v>
      </c>
      <c r="F148" s="73">
        <f t="shared" si="6"/>
        <v>58.11053857439473</v>
      </c>
      <c r="G148" s="9"/>
    </row>
    <row r="149" spans="1:6" ht="15.75" thickBot="1">
      <c r="A149" s="87" t="s">
        <v>90</v>
      </c>
      <c r="B149" s="84" t="s">
        <v>91</v>
      </c>
      <c r="C149" s="81"/>
      <c r="D149" s="83">
        <f>SUM(D150+D151+D152+D153)</f>
        <v>4151878.17</v>
      </c>
      <c r="E149" s="83">
        <f>SUM(E150+E151+E152+E153)</f>
        <v>2360341.41</v>
      </c>
      <c r="F149" s="73">
        <f t="shared" si="6"/>
        <v>56.84996797485511</v>
      </c>
    </row>
    <row r="150" spans="1:6" ht="78" thickBot="1">
      <c r="A150" s="85" t="s">
        <v>31</v>
      </c>
      <c r="B150" s="81"/>
      <c r="C150" s="81">
        <v>100</v>
      </c>
      <c r="D150" s="67">
        <v>3201202</v>
      </c>
      <c r="E150" s="68">
        <v>1744703.67</v>
      </c>
      <c r="F150" s="73">
        <f t="shared" si="6"/>
        <v>54.501517554968416</v>
      </c>
    </row>
    <row r="151" spans="1:6" ht="31.5" thickBot="1">
      <c r="A151" s="85" t="s">
        <v>20</v>
      </c>
      <c r="B151" s="81"/>
      <c r="C151" s="81">
        <v>200</v>
      </c>
      <c r="D151" s="67">
        <v>843176.17</v>
      </c>
      <c r="E151" s="68">
        <v>518137.74</v>
      </c>
      <c r="F151" s="73">
        <f>E151/D151*100</f>
        <v>61.45070964232777</v>
      </c>
    </row>
    <row r="152" spans="1:6" ht="31.5" thickBot="1">
      <c r="A152" s="85" t="s">
        <v>11</v>
      </c>
      <c r="B152" s="81"/>
      <c r="C152" s="81">
        <v>300</v>
      </c>
      <c r="D152" s="108">
        <v>0</v>
      </c>
      <c r="E152" s="68">
        <v>0</v>
      </c>
      <c r="F152" s="73" t="e">
        <f>E152/D152*100</f>
        <v>#DIV/0!</v>
      </c>
    </row>
    <row r="153" spans="1:6" ht="15.75" thickBot="1">
      <c r="A153" s="85" t="s">
        <v>48</v>
      </c>
      <c r="B153" s="81"/>
      <c r="C153" s="81">
        <v>800</v>
      </c>
      <c r="D153" s="67">
        <v>107500</v>
      </c>
      <c r="E153" s="68">
        <v>97500</v>
      </c>
      <c r="F153" s="73">
        <f>E153/D153*100</f>
        <v>90.69767441860465</v>
      </c>
    </row>
    <row r="154" spans="1:6" ht="15.75" thickBot="1">
      <c r="A154" s="87" t="s">
        <v>92</v>
      </c>
      <c r="B154" s="84" t="s">
        <v>93</v>
      </c>
      <c r="C154" s="81"/>
      <c r="D154" s="83">
        <f>D155+D156+D157</f>
        <v>85000</v>
      </c>
      <c r="E154" s="83">
        <f>E155+E156+E157</f>
        <v>49780</v>
      </c>
      <c r="F154" s="73">
        <f>E154/D154*100</f>
        <v>58.56470588235294</v>
      </c>
    </row>
    <row r="155" spans="1:6" ht="31.5" thickBot="1">
      <c r="A155" s="87" t="s">
        <v>20</v>
      </c>
      <c r="B155" s="84"/>
      <c r="C155" s="81">
        <v>200</v>
      </c>
      <c r="D155" s="135">
        <v>70000</v>
      </c>
      <c r="E155" s="68">
        <v>49780</v>
      </c>
      <c r="F155" s="73">
        <f>E155/D155*100</f>
        <v>71.11428571428571</v>
      </c>
    </row>
    <row r="156" spans="1:6" ht="15.75" thickBot="1">
      <c r="A156" s="85" t="s">
        <v>48</v>
      </c>
      <c r="B156" s="81"/>
      <c r="C156" s="81">
        <v>800</v>
      </c>
      <c r="D156" s="67">
        <v>0</v>
      </c>
      <c r="E156" s="68">
        <v>0</v>
      </c>
      <c r="F156" s="73" t="e">
        <f aca="true" t="shared" si="7" ref="F156:F166">E156/D156*100</f>
        <v>#DIV/0!</v>
      </c>
    </row>
    <row r="157" spans="1:6" ht="31.5" thickBot="1">
      <c r="A157" s="85" t="s">
        <v>11</v>
      </c>
      <c r="B157" s="81"/>
      <c r="C157" s="81">
        <v>300</v>
      </c>
      <c r="D157" s="108">
        <v>15000</v>
      </c>
      <c r="E157" s="68">
        <v>0</v>
      </c>
      <c r="F157" s="73">
        <f t="shared" si="7"/>
        <v>0</v>
      </c>
    </row>
    <row r="158" spans="1:6" ht="31.5" thickBot="1">
      <c r="A158" s="82" t="s">
        <v>94</v>
      </c>
      <c r="B158" s="84" t="s">
        <v>95</v>
      </c>
      <c r="C158" s="84"/>
      <c r="D158" s="83">
        <f>SUM(D159+D160+D161)</f>
        <v>1500996.8599999999</v>
      </c>
      <c r="E158" s="83">
        <f>SUM(E159+E160+E161)</f>
        <v>908237.8300000001</v>
      </c>
      <c r="F158" s="73">
        <f t="shared" si="7"/>
        <v>60.50897601477995</v>
      </c>
    </row>
    <row r="159" spans="1:6" ht="78" thickBot="1">
      <c r="A159" s="85" t="s">
        <v>96</v>
      </c>
      <c r="B159" s="81"/>
      <c r="C159" s="81">
        <v>100</v>
      </c>
      <c r="D159" s="67">
        <v>1350000</v>
      </c>
      <c r="E159" s="68">
        <v>776994.15</v>
      </c>
      <c r="F159" s="73">
        <f t="shared" si="7"/>
        <v>57.555122222222224</v>
      </c>
    </row>
    <row r="160" spans="1:6" ht="31.5" thickBot="1">
      <c r="A160" s="85" t="s">
        <v>20</v>
      </c>
      <c r="B160" s="81"/>
      <c r="C160" s="81">
        <v>200</v>
      </c>
      <c r="D160" s="67">
        <v>146996.86</v>
      </c>
      <c r="E160" s="68">
        <v>130719.68</v>
      </c>
      <c r="F160" s="73">
        <f t="shared" si="7"/>
        <v>88.92685190690469</v>
      </c>
    </row>
    <row r="161" spans="1:6" ht="15.75" thickBot="1">
      <c r="A161" s="85" t="s">
        <v>48</v>
      </c>
      <c r="B161" s="81"/>
      <c r="C161" s="81">
        <v>800</v>
      </c>
      <c r="D161" s="67">
        <v>4000</v>
      </c>
      <c r="E161" s="68">
        <v>524</v>
      </c>
      <c r="F161" s="73">
        <f t="shared" si="7"/>
        <v>13.100000000000001</v>
      </c>
    </row>
    <row r="162" spans="1:6" ht="47.25" thickBot="1">
      <c r="A162" s="82" t="s">
        <v>97</v>
      </c>
      <c r="B162" s="84" t="s">
        <v>98</v>
      </c>
      <c r="C162" s="81"/>
      <c r="D162" s="83">
        <f>SUM(D163+D164)</f>
        <v>293942</v>
      </c>
      <c r="E162" s="83">
        <f>SUM(E163+E164)</f>
        <v>111476.34</v>
      </c>
      <c r="F162" s="73">
        <f t="shared" si="7"/>
        <v>37.92460417361248</v>
      </c>
    </row>
    <row r="163" spans="1:6" ht="78" thickBot="1">
      <c r="A163" s="85" t="s">
        <v>31</v>
      </c>
      <c r="B163" s="81"/>
      <c r="C163" s="136">
        <v>100</v>
      </c>
      <c r="D163" s="137">
        <v>238719</v>
      </c>
      <c r="E163" s="68">
        <v>111476.34</v>
      </c>
      <c r="F163" s="73">
        <f t="shared" si="7"/>
        <v>46.69772410239654</v>
      </c>
    </row>
    <row r="164" spans="1:6" ht="31.5" thickBot="1">
      <c r="A164" s="85" t="s">
        <v>20</v>
      </c>
      <c r="B164" s="81"/>
      <c r="C164" s="136">
        <v>200</v>
      </c>
      <c r="D164" s="137">
        <v>55223</v>
      </c>
      <c r="E164" s="68">
        <v>0</v>
      </c>
      <c r="F164" s="73">
        <f t="shared" si="7"/>
        <v>0</v>
      </c>
    </row>
    <row r="165" spans="1:6" ht="38.25" customHeight="1" thickBot="1">
      <c r="A165" s="138" t="s">
        <v>135</v>
      </c>
      <c r="B165" s="139" t="s">
        <v>134</v>
      </c>
      <c r="C165" s="81"/>
      <c r="D165" s="83">
        <f>SUM(D166)</f>
        <v>101000</v>
      </c>
      <c r="E165" s="68">
        <f>E166</f>
        <v>78573.16</v>
      </c>
      <c r="F165" s="73">
        <f t="shared" si="7"/>
        <v>77.79520792079208</v>
      </c>
    </row>
    <row r="166" spans="1:6" ht="31.5" thickBot="1">
      <c r="A166" s="85" t="s">
        <v>11</v>
      </c>
      <c r="B166" s="140"/>
      <c r="C166" s="140">
        <v>300</v>
      </c>
      <c r="D166" s="141">
        <v>101000</v>
      </c>
      <c r="E166" s="68">
        <v>78573.16</v>
      </c>
      <c r="F166" s="73">
        <f t="shared" si="7"/>
        <v>77.79520792079208</v>
      </c>
    </row>
    <row r="167" spans="1:6" ht="31.5" thickBot="1">
      <c r="A167" s="82" t="s">
        <v>137</v>
      </c>
      <c r="B167" s="84" t="s">
        <v>136</v>
      </c>
      <c r="C167" s="84"/>
      <c r="D167" s="83">
        <f>SUM(D168)</f>
        <v>91636.5</v>
      </c>
      <c r="E167" s="68">
        <f>E168</f>
        <v>45818</v>
      </c>
      <c r="F167" s="73">
        <f>F168</f>
        <v>49.999727182945655</v>
      </c>
    </row>
    <row r="168" spans="1:6" ht="15.75" thickBot="1">
      <c r="A168" s="85" t="s">
        <v>78</v>
      </c>
      <c r="B168" s="84"/>
      <c r="C168" s="81">
        <v>500</v>
      </c>
      <c r="D168" s="67">
        <v>91636.5</v>
      </c>
      <c r="E168" s="68">
        <v>45818</v>
      </c>
      <c r="F168" s="73">
        <f aca="true" t="shared" si="8" ref="F168:F174">E168/D168*100</f>
        <v>49.999727182945655</v>
      </c>
    </row>
    <row r="169" spans="1:6" ht="31.5" thickBot="1">
      <c r="A169" s="82" t="s">
        <v>79</v>
      </c>
      <c r="B169" s="84" t="s">
        <v>184</v>
      </c>
      <c r="C169" s="84"/>
      <c r="D169" s="83">
        <f>D170</f>
        <v>110000</v>
      </c>
      <c r="E169" s="68">
        <f>E170</f>
        <v>55000</v>
      </c>
      <c r="F169" s="73">
        <f t="shared" si="8"/>
        <v>50</v>
      </c>
    </row>
    <row r="170" spans="1:6" ht="15.75" thickBot="1">
      <c r="A170" s="85" t="s">
        <v>78</v>
      </c>
      <c r="B170" s="84"/>
      <c r="C170" s="81">
        <v>500</v>
      </c>
      <c r="D170" s="67">
        <v>110000</v>
      </c>
      <c r="E170" s="68">
        <v>55000</v>
      </c>
      <c r="F170" s="73">
        <f t="shared" si="8"/>
        <v>50</v>
      </c>
    </row>
    <row r="171" spans="1:6" ht="31.5" thickBot="1">
      <c r="A171" s="82" t="s">
        <v>207</v>
      </c>
      <c r="B171" s="84" t="s">
        <v>206</v>
      </c>
      <c r="C171" s="81"/>
      <c r="D171" s="83">
        <f>D172</f>
        <v>2240</v>
      </c>
      <c r="E171" s="68">
        <f>E172</f>
        <v>0</v>
      </c>
      <c r="F171" s="73">
        <f t="shared" si="8"/>
        <v>0</v>
      </c>
    </row>
    <row r="172" spans="1:6" ht="15.75" thickBot="1">
      <c r="A172" s="85" t="s">
        <v>78</v>
      </c>
      <c r="B172" s="84"/>
      <c r="C172" s="81">
        <v>500</v>
      </c>
      <c r="D172" s="67">
        <v>2240</v>
      </c>
      <c r="E172" s="68">
        <v>0</v>
      </c>
      <c r="F172" s="73">
        <f t="shared" si="8"/>
        <v>0</v>
      </c>
    </row>
    <row r="173" spans="1:6" ht="31.5" thickBot="1">
      <c r="A173" s="82" t="s">
        <v>209</v>
      </c>
      <c r="B173" s="84" t="s">
        <v>208</v>
      </c>
      <c r="C173" s="81"/>
      <c r="D173" s="83">
        <f>D174</f>
        <v>16500</v>
      </c>
      <c r="E173" s="68">
        <f>E174</f>
        <v>0</v>
      </c>
      <c r="F173" s="73">
        <f t="shared" si="8"/>
        <v>0</v>
      </c>
    </row>
    <row r="174" spans="1:6" ht="15.75" thickBot="1">
      <c r="A174" s="85" t="s">
        <v>78</v>
      </c>
      <c r="B174" s="84"/>
      <c r="C174" s="81">
        <v>500</v>
      </c>
      <c r="D174" s="67">
        <v>16500</v>
      </c>
      <c r="E174" s="68">
        <v>0</v>
      </c>
      <c r="F174" s="73">
        <f t="shared" si="8"/>
        <v>0</v>
      </c>
    </row>
    <row r="175" spans="1:6" ht="31.5" thickBot="1">
      <c r="A175" s="82" t="s">
        <v>210</v>
      </c>
      <c r="B175" s="84" t="s">
        <v>211</v>
      </c>
      <c r="C175" s="81"/>
      <c r="D175" s="83">
        <f>D176</f>
        <v>16500</v>
      </c>
      <c r="E175" s="68">
        <f>E176</f>
        <v>0</v>
      </c>
      <c r="F175" s="73"/>
    </row>
    <row r="176" spans="1:6" ht="15.75" thickBot="1">
      <c r="A176" s="85" t="s">
        <v>78</v>
      </c>
      <c r="B176" s="84"/>
      <c r="C176" s="81">
        <v>500</v>
      </c>
      <c r="D176" s="67">
        <v>16500</v>
      </c>
      <c r="E176" s="68">
        <v>0</v>
      </c>
      <c r="F176" s="73">
        <f>E176/D176*100</f>
        <v>0</v>
      </c>
    </row>
    <row r="177" spans="1:6" ht="31.5" thickBot="1">
      <c r="A177" s="82" t="s">
        <v>192</v>
      </c>
      <c r="B177" s="84" t="s">
        <v>193</v>
      </c>
      <c r="C177" s="81"/>
      <c r="D177" s="83">
        <f>SUM(D178)</f>
        <v>103263.23</v>
      </c>
      <c r="E177" s="68">
        <f>E178</f>
        <v>65763.23</v>
      </c>
      <c r="F177" s="73">
        <f>E177/D177*100</f>
        <v>63.6850406480603</v>
      </c>
    </row>
    <row r="178" spans="1:6" ht="15">
      <c r="A178" s="142" t="s">
        <v>194</v>
      </c>
      <c r="B178" s="143"/>
      <c r="C178" s="144">
        <v>800</v>
      </c>
      <c r="D178" s="145">
        <v>103263.23</v>
      </c>
      <c r="E178" s="68">
        <v>65763.23</v>
      </c>
      <c r="F178" s="73">
        <f>E178/D178*100</f>
        <v>63.6850406480603</v>
      </c>
    </row>
    <row r="179" spans="1:6" ht="32.25" customHeight="1">
      <c r="A179" s="146" t="s">
        <v>144</v>
      </c>
      <c r="B179" s="120" t="s">
        <v>176</v>
      </c>
      <c r="C179" s="147"/>
      <c r="D179" s="116">
        <f>D180</f>
        <v>65000</v>
      </c>
      <c r="E179" s="68">
        <f>E180</f>
        <v>10000</v>
      </c>
      <c r="F179" s="73">
        <f>E179/D179*100</f>
        <v>15.384615384615385</v>
      </c>
    </row>
    <row r="180" spans="1:6" ht="15.75" thickBot="1">
      <c r="A180" s="148" t="s">
        <v>78</v>
      </c>
      <c r="B180" s="120"/>
      <c r="C180" s="147">
        <v>500</v>
      </c>
      <c r="D180" s="149">
        <v>65000</v>
      </c>
      <c r="E180" s="68">
        <v>10000</v>
      </c>
      <c r="F180" s="73">
        <f>E180/D180*100</f>
        <v>15.384615384615385</v>
      </c>
    </row>
    <row r="181" spans="1:6" ht="15.75" customHeight="1">
      <c r="A181" s="182" t="s">
        <v>99</v>
      </c>
      <c r="B181" s="186"/>
      <c r="C181" s="186"/>
      <c r="D181" s="184">
        <f>SUM(D8+D13+D18+D23+D31+D44+D82+D49+D89+D124+D144)</f>
        <v>30927814.979999997</v>
      </c>
      <c r="E181" s="184">
        <f>SUM(E8+E13+E18+E23+E31+E44+E82+E49+E89+E124+E144)</f>
        <v>10817655.970000003</v>
      </c>
      <c r="F181" s="213">
        <f>E181/D181*100</f>
        <v>34.97711033577841</v>
      </c>
    </row>
    <row r="182" spans="1:6" ht="15" customHeight="1" thickBot="1">
      <c r="A182" s="183"/>
      <c r="B182" s="187"/>
      <c r="C182" s="187"/>
      <c r="D182" s="185"/>
      <c r="E182" s="185"/>
      <c r="F182" s="226"/>
    </row>
    <row r="183" spans="1:6" ht="14.25">
      <c r="A183" s="150"/>
      <c r="B183" s="150"/>
      <c r="C183" s="150"/>
      <c r="D183" s="150"/>
      <c r="E183" s="150"/>
      <c r="F183" s="150"/>
    </row>
    <row r="184" spans="1:6" ht="14.25">
      <c r="A184" s="150"/>
      <c r="B184" s="150"/>
      <c r="C184" s="150"/>
      <c r="D184" s="150"/>
      <c r="E184" s="150"/>
      <c r="F184" s="150"/>
    </row>
    <row r="185" spans="1:6" ht="14.25">
      <c r="A185" s="150"/>
      <c r="B185" s="150"/>
      <c r="C185" s="150"/>
      <c r="D185" s="150"/>
      <c r="E185" s="150"/>
      <c r="F185" s="150"/>
    </row>
    <row r="188" ht="14.25">
      <c r="D188" s="4"/>
    </row>
    <row r="189" ht="14.25">
      <c r="D189" s="4"/>
    </row>
  </sheetData>
  <sheetProtection/>
  <mergeCells count="56">
    <mergeCell ref="E115:E116"/>
    <mergeCell ref="F115:F116"/>
    <mergeCell ref="E113:E114"/>
    <mergeCell ref="F113:F114"/>
    <mergeCell ref="E181:E182"/>
    <mergeCell ref="F181:F182"/>
    <mergeCell ref="E31:E32"/>
    <mergeCell ref="F31:F32"/>
    <mergeCell ref="E107:E108"/>
    <mergeCell ref="F107:F108"/>
    <mergeCell ref="E109:E110"/>
    <mergeCell ref="F109:F111"/>
    <mergeCell ref="A109:A110"/>
    <mergeCell ref="B109:B110"/>
    <mergeCell ref="C109:C110"/>
    <mergeCell ref="D109:D110"/>
    <mergeCell ref="A107:A108"/>
    <mergeCell ref="B107:B108"/>
    <mergeCell ref="C107:C108"/>
    <mergeCell ref="D107:D108"/>
    <mergeCell ref="A113:A114"/>
    <mergeCell ref="B113:B114"/>
    <mergeCell ref="C113:C114"/>
    <mergeCell ref="D113:D114"/>
    <mergeCell ref="A111:A112"/>
    <mergeCell ref="B111:B112"/>
    <mergeCell ref="C111:C112"/>
    <mergeCell ref="D111:D112"/>
    <mergeCell ref="A1:D1"/>
    <mergeCell ref="A2:D2"/>
    <mergeCell ref="A3:D3"/>
    <mergeCell ref="A5:D5"/>
    <mergeCell ref="A31:A32"/>
    <mergeCell ref="B31:B32"/>
    <mergeCell ref="C31:C32"/>
    <mergeCell ref="D31:D32"/>
    <mergeCell ref="A115:A116"/>
    <mergeCell ref="D181:D182"/>
    <mergeCell ref="A181:A182"/>
    <mergeCell ref="B181:B182"/>
    <mergeCell ref="C181:C182"/>
    <mergeCell ref="B115:B116"/>
    <mergeCell ref="C115:C116"/>
    <mergeCell ref="D115:D116"/>
    <mergeCell ref="A103:A104"/>
    <mergeCell ref="B103:B104"/>
    <mergeCell ref="D103:D104"/>
    <mergeCell ref="E103:E104"/>
    <mergeCell ref="F103:F104"/>
    <mergeCell ref="C103:C104"/>
    <mergeCell ref="A105:A106"/>
    <mergeCell ref="B105:B106"/>
    <mergeCell ref="C105:C106"/>
    <mergeCell ref="D105:D106"/>
    <mergeCell ref="E105:E106"/>
    <mergeCell ref="F105:F106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2023-07-19T11:02:54Z</dcterms:modified>
  <cp:category/>
  <cp:version/>
  <cp:contentType/>
  <cp:contentStatus/>
</cp:coreProperties>
</file>