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" i="1"/>
  <c r="D7"/>
  <c r="F7"/>
  <c r="E132"/>
  <c r="D135"/>
  <c r="E144"/>
  <c r="D144"/>
  <c r="F146"/>
  <c r="E137"/>
  <c r="D137"/>
  <c r="F140"/>
  <c r="D107"/>
  <c r="E87"/>
  <c r="F62"/>
  <c r="D69"/>
  <c r="F152" l="1"/>
  <c r="E152"/>
  <c r="D152"/>
  <c r="F153"/>
  <c r="E159"/>
  <c r="F159" s="1"/>
  <c r="E157"/>
  <c r="D70"/>
  <c r="D72"/>
  <c r="E35"/>
  <c r="E161"/>
  <c r="D161"/>
  <c r="F162"/>
  <c r="F161" s="1"/>
  <c r="F164"/>
  <c r="E163"/>
  <c r="F163" s="1"/>
  <c r="D163"/>
  <c r="F160"/>
  <c r="D157"/>
  <c r="F158"/>
  <c r="F157" s="1"/>
  <c r="E107"/>
  <c r="D117" l="1"/>
  <c r="E117"/>
  <c r="F119"/>
  <c r="F123"/>
  <c r="D127"/>
  <c r="E127"/>
  <c r="F131"/>
  <c r="F130" s="1"/>
  <c r="F129" s="1"/>
  <c r="D91"/>
  <c r="D93"/>
  <c r="F100"/>
  <c r="E100"/>
  <c r="D100"/>
  <c r="D102"/>
  <c r="E102"/>
  <c r="E101" s="1"/>
  <c r="F101"/>
  <c r="F102" s="1"/>
  <c r="E82"/>
  <c r="E81" s="1"/>
  <c r="E80" s="1"/>
  <c r="D80"/>
  <c r="D82"/>
  <c r="D81" s="1"/>
  <c r="F74"/>
  <c r="D74"/>
  <c r="E72"/>
  <c r="E69" s="1"/>
  <c r="F73"/>
  <c r="F72" s="1"/>
  <c r="F69"/>
  <c r="D76"/>
  <c r="D77"/>
  <c r="D78"/>
  <c r="D30"/>
  <c r="D29" s="1"/>
  <c r="D28" s="1"/>
  <c r="E28"/>
  <c r="E29"/>
  <c r="E30"/>
  <c r="F29"/>
  <c r="F28" s="1"/>
  <c r="F30"/>
  <c r="E14"/>
  <c r="E15"/>
  <c r="E17"/>
  <c r="E16" s="1"/>
  <c r="E9"/>
  <c r="F13"/>
  <c r="F9" s="1"/>
  <c r="F155"/>
  <c r="F143"/>
  <c r="F142" s="1"/>
  <c r="E142"/>
  <c r="D142"/>
  <c r="F134"/>
  <c r="F133" s="1"/>
  <c r="F136"/>
  <c r="F138"/>
  <c r="F139"/>
  <c r="F141"/>
  <c r="F145"/>
  <c r="E148"/>
  <c r="D148"/>
  <c r="F149"/>
  <c r="F150"/>
  <c r="F151"/>
  <c r="F156"/>
  <c r="F128"/>
  <c r="F127" s="1"/>
  <c r="E130"/>
  <c r="F108"/>
  <c r="F112"/>
  <c r="F114"/>
  <c r="F113" s="1"/>
  <c r="F118"/>
  <c r="E122"/>
  <c r="D122"/>
  <c r="E89"/>
  <c r="F88"/>
  <c r="F87" s="1"/>
  <c r="F90"/>
  <c r="F89" s="1"/>
  <c r="F92"/>
  <c r="F91" s="1"/>
  <c r="E91"/>
  <c r="E93"/>
  <c r="F94"/>
  <c r="F93" s="1"/>
  <c r="E98"/>
  <c r="E97" s="1"/>
  <c r="E95" s="1"/>
  <c r="D98"/>
  <c r="F99"/>
  <c r="F98" s="1"/>
  <c r="F97" s="1"/>
  <c r="F95" s="1"/>
  <c r="F65"/>
  <c r="F64" s="1"/>
  <c r="E60"/>
  <c r="D60"/>
  <c r="F61"/>
  <c r="F60" s="1"/>
  <c r="F59" s="1"/>
  <c r="E67"/>
  <c r="E66" s="1"/>
  <c r="F68"/>
  <c r="F67" s="1"/>
  <c r="F66" s="1"/>
  <c r="E78"/>
  <c r="E77" s="1"/>
  <c r="E76" s="1"/>
  <c r="F79"/>
  <c r="F78" s="1"/>
  <c r="F77" s="1"/>
  <c r="F76" s="1"/>
  <c r="F36"/>
  <c r="F37"/>
  <c r="F38"/>
  <c r="F40"/>
  <c r="F39" s="1"/>
  <c r="F45"/>
  <c r="F44" s="1"/>
  <c r="F43"/>
  <c r="F42" s="1"/>
  <c r="E42"/>
  <c r="F48"/>
  <c r="F47" s="1"/>
  <c r="F46" s="1"/>
  <c r="E55"/>
  <c r="E54" s="1"/>
  <c r="E53" s="1"/>
  <c r="D55"/>
  <c r="D54" s="1"/>
  <c r="D53" s="1"/>
  <c r="F56"/>
  <c r="F55" s="1"/>
  <c r="F52"/>
  <c r="F51" s="1"/>
  <c r="F50" s="1"/>
  <c r="F49" s="1"/>
  <c r="F27"/>
  <c r="F26" s="1"/>
  <c r="F25" s="1"/>
  <c r="E23"/>
  <c r="F24"/>
  <c r="F23" s="1"/>
  <c r="F22" s="1"/>
  <c r="F117" l="1"/>
  <c r="E129"/>
  <c r="E126" s="1"/>
  <c r="E125" s="1"/>
  <c r="F12"/>
  <c r="F11" s="1"/>
  <c r="F10" s="1"/>
  <c r="F148"/>
  <c r="F122"/>
  <c r="F53"/>
  <c r="F54"/>
  <c r="D120"/>
  <c r="E120"/>
  <c r="D89"/>
  <c r="E154"/>
  <c r="F144"/>
  <c r="F137"/>
  <c r="E135"/>
  <c r="E133"/>
  <c r="E113"/>
  <c r="E111"/>
  <c r="E106"/>
  <c r="E59"/>
  <c r="E64"/>
  <c r="E63" s="1"/>
  <c r="E51"/>
  <c r="E50" s="1"/>
  <c r="E47"/>
  <c r="E46" s="1"/>
  <c r="E44"/>
  <c r="E41" s="1"/>
  <c r="E39"/>
  <c r="E26"/>
  <c r="E25" s="1"/>
  <c r="E22"/>
  <c r="E12"/>
  <c r="E11" s="1"/>
  <c r="E10" s="1"/>
  <c r="D59"/>
  <c r="D130"/>
  <c r="D129" s="1"/>
  <c r="D154"/>
  <c r="D87"/>
  <c r="D133"/>
  <c r="D113"/>
  <c r="D111"/>
  <c r="D97"/>
  <c r="D95" s="1"/>
  <c r="D44"/>
  <c r="D42"/>
  <c r="D35"/>
  <c r="D39"/>
  <c r="D12"/>
  <c r="D11" s="1"/>
  <c r="D10" s="1"/>
  <c r="D9" s="1"/>
  <c r="D17"/>
  <c r="D23"/>
  <c r="D22" s="1"/>
  <c r="D26"/>
  <c r="D25" s="1"/>
  <c r="D47"/>
  <c r="D46" s="1"/>
  <c r="D51"/>
  <c r="D50" s="1"/>
  <c r="D64"/>
  <c r="D63" s="1"/>
  <c r="D67"/>
  <c r="D66" s="1"/>
  <c r="D132" l="1"/>
  <c r="D16"/>
  <c r="D15" s="1"/>
  <c r="D14" s="1"/>
  <c r="F17"/>
  <c r="F16" s="1"/>
  <c r="F15" s="1"/>
  <c r="F14" s="1"/>
  <c r="D58"/>
  <c r="D57" s="1"/>
  <c r="E58"/>
  <c r="E57" s="1"/>
  <c r="F135"/>
  <c r="D126"/>
  <c r="F154"/>
  <c r="E86"/>
  <c r="D106"/>
  <c r="F107"/>
  <c r="F106" s="1"/>
  <c r="F63"/>
  <c r="D116"/>
  <c r="D115" s="1"/>
  <c r="F35"/>
  <c r="E116"/>
  <c r="E115" s="1"/>
  <c r="D86"/>
  <c r="D85" s="1"/>
  <c r="D84" s="1"/>
  <c r="E34"/>
  <c r="E110"/>
  <c r="E105" s="1"/>
  <c r="E21"/>
  <c r="E19" s="1"/>
  <c r="D34"/>
  <c r="D110"/>
  <c r="D41"/>
  <c r="F41" s="1"/>
  <c r="D21"/>
  <c r="D19" s="1"/>
  <c r="F132" l="1"/>
  <c r="D105"/>
  <c r="D104" s="1"/>
  <c r="F126"/>
  <c r="D125"/>
  <c r="F125" s="1"/>
  <c r="F116"/>
  <c r="F115" s="1"/>
  <c r="F110"/>
  <c r="F86"/>
  <c r="F85" s="1"/>
  <c r="F34"/>
  <c r="E85"/>
  <c r="E84" s="1"/>
  <c r="F84" s="1"/>
  <c r="F57"/>
  <c r="F58"/>
  <c r="F19"/>
  <c r="F21" s="1"/>
  <c r="E33"/>
  <c r="D33"/>
  <c r="E104" l="1"/>
  <c r="F105"/>
  <c r="D32"/>
  <c r="D165" s="1"/>
  <c r="E32"/>
  <c r="F33"/>
  <c r="F104" l="1"/>
  <c r="E165"/>
  <c r="F165" s="1"/>
  <c r="F32"/>
  <c r="D101"/>
</calcChain>
</file>

<file path=xl/sharedStrings.xml><?xml version="1.0" encoding="utf-8"?>
<sst xmlns="http://schemas.openxmlformats.org/spreadsheetml/2006/main" count="262" uniqueCount="203">
  <si>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</si>
  <si>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</si>
  <si>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</si>
  <si>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</si>
  <si>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</si>
  <si>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</si>
  <si>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</si>
  <si>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</si>
  <si>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</si>
  <si>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</si>
  <si>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</si>
  <si>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</si>
  <si>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</si>
  <si>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</si>
  <si>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</si>
  <si>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</si>
  <si>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</si>
  <si>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</si>
  <si>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</si>
  <si>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</si>
  <si>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</si>
  <si>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</si>
  <si>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</si>
  <si>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</si>
  <si>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</si>
  <si>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</si>
  <si>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</si>
  <si>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</si>
  <si>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</si>
  <si>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</si>
  <si>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</si>
  <si>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</si>
  <si>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</si>
  <si>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</si>
  <si>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</si>
  <si>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</si>
  <si>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</si>
  <si>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</si>
  <si>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</si>
  <si>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</si>
  <si>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</si>
  <si>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</si>
  <si>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</si>
  <si>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</si>
  <si>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</si>
  <si>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</si>
  <si>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</si>
  <si>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</si>
  <si>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</si>
  <si>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</si>
  <si>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</si>
  <si>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</si>
  <si>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</si>
  <si>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</si>
  <si>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</si>
  <si>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</si>
  <si>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</si>
  <si>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</si>
  <si>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</si>
  <si>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</si>
  <si>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</si>
  <si>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</si>
  <si>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</si>
  <si>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</si>
  <si>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</si>
  <si>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</si>
  <si>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</si>
  <si>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</si>
  <si>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</si>
  <si>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</si>
  <si>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</si>
  <si>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</si>
  <si>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</si>
  <si>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</si>
  <si>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</si>
  <si>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</si>
  <si>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</si>
  <si>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</si>
  <si>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</si>
  <si>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</si>
  <si>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</si>
  <si>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</si>
  <si>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</si>
  <si>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</si>
  <si>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</si>
  <si>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</si>
  <si>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</si>
  <si>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</si>
  <si>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</si>
  <si>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</si>
  <si>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</si>
  <si>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</si>
  <si>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</si>
  <si>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</si>
  <si>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</si>
  <si>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</si>
  <si>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</si>
  <si>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</si>
  <si>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</si>
  <si>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</si>
  <si>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</si>
  <si>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</si>
  <si>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</si>
  <si>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</si>
  <si>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</si>
  <si>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</si>
  <si>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</si>
  <si>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</si>
  <si>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</si>
  <si>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</si>
  <si>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</si>
  <si>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</si>
  <si>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</si>
  <si>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</si>
  <si>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</si>
  <si>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</si>
  <si>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</si>
  <si>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</si>
  <si>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</si>
  <si>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</si>
  <si>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</si>
  <si>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</si>
  <si>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</si>
  <si>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</si>
  <si>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</si>
  <si>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</si>
  <si>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</si>
  <si>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t>05.1.01.R4970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</si>
  <si>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</si>
  <si>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</si>
  <si>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</si>
  <si>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</si>
  <si>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</si>
  <si>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</si>
  <si>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</si>
  <si>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</si>
  <si>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</si>
  <si>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</si>
  <si>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</si>
  <si>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</si>
  <si>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</si>
  <si>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</si>
  <si>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</si>
  <si>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</si>
  <si>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</si>
  <si>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</si>
  <si>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</si>
  <si>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</si>
  <si>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39.1.F2.55550</t>
  </si>
  <si>
    <t>Мероприятия в области физической культуры и спорта</t>
  </si>
  <si>
    <t>11.3.00.00000</t>
  </si>
  <si>
    <t>11.3.05.00000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</si>
  <si>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</si>
  <si>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11.3.05.17480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</si>
  <si>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</si>
  <si>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</si>
  <si>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</si>
  <si>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</si>
  <si>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</si>
  <si>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</si>
  <si>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</si>
  <si>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</si>
  <si>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</si>
  <si>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</si>
  <si>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</si>
  <si>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</si>
  <si>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</si>
  <si>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</si>
  <si>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</si>
  <si>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</si>
  <si>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14.4.01.R5760</t>
  </si>
  <si>
    <t>14.4.00.00000</t>
  </si>
  <si>
    <t>14.4.01.00000</t>
  </si>
  <si>
    <t>Муниципальная целевая программа «Комплексное развите сельских территорий Великосельского сельского поселения»</t>
  </si>
  <si>
    <t>Удовлетворение потребности населения, проживающего в сельской местности в комфортных условиях жизни</t>
  </si>
  <si>
    <t>Расходы  на благоустройство сельских территорий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</si>
  <si>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</si>
  <si>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</si>
  <si>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</si>
  <si>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</si>
  <si>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</si>
  <si>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</si>
  <si>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50.0.00.17350</t>
  </si>
  <si>
    <t>50.0.00.17560</t>
  </si>
  <si>
    <t>50.0.00.17750</t>
  </si>
  <si>
    <t>50.0.00.17760</t>
  </si>
  <si>
    <t>Расходы на определение поставщиков (подрядчиков, исполнителей) для нужд сельского поселения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</si>
  <si>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</si>
  <si>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</si>
  <si>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содержание руководителя контрольно-счетной комиссии</t>
  </si>
  <si>
    <t xml:space="preserve">Муниципальная целевая программа «Доступная среда »  </t>
  </si>
  <si>
    <t>Выполнение других обязательств государства</t>
  </si>
  <si>
    <t xml:space="preserve">Муниципальная  программа «Доступная среда в Великосельском сельском поселении»  </t>
  </si>
  <si>
    <t xml:space="preserve">Муниципальная программа «Формирование современной городской среды в Великосельском сельском поселении»
</t>
  </si>
  <si>
    <t>9 месяцев 2020 год                    (руб.)план</t>
  </si>
  <si>
    <t>9 месяцев.2020 год факт</t>
  </si>
  <si>
    <t>50.0.00.17680</t>
  </si>
  <si>
    <t xml:space="preserve">Ведомственная структура расходов бюджета Великосельского сельского поселения за  9 месяцев 2020 год 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</si>
  <si>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</si>
  <si>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</si>
  <si>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9 мес.2020 год                    (руб.)план</t>
  </si>
  <si>
    <t>9 мес.2020 год факт</t>
  </si>
  <si>
    <t>Приложение 8 к   решению Муниципального Совета Великосельского  сельского поселения     от 21.10.2020 г. №24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</si>
</sst>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10" fillId="0" borderId="26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workbookViewId="0">
      <selection activeCell="C1" sqref="C1:F4"/>
    </sheetView>
  </sheetViews>
  <sheetFormatPr defaultRowHeight="15"/>
  <cols>
    <col min="1" max="1" width="54.85546875" customWidth="1"/>
    <col min="2" max="2" width="15.140625" customWidth="1"/>
    <col min="3" max="3" width="8.140625" customWidth="1"/>
    <col min="4" max="4" width="12.85546875" customWidth="1"/>
    <col min="5" max="5" width="14.42578125" customWidth="1"/>
    <col min="6" max="6" width="10.42578125" bestFit="1" customWidth="1"/>
  </cols>
  <sheetData>
    <row r="1" spans="1:6" ht="15.6" customHeight="1">
      <c r="A1" s="60"/>
      <c r="B1" s="60"/>
      <c r="C1" s="73" t="s">
        <v>202</v>
      </c>
      <c r="D1" s="73"/>
      <c r="E1" s="73"/>
      <c r="F1" s="73"/>
    </row>
    <row r="2" spans="1:6" ht="43.15" customHeight="1">
      <c r="A2" s="61"/>
      <c r="B2" s="61"/>
      <c r="C2" s="73"/>
      <c r="D2" s="73"/>
      <c r="E2" s="73"/>
      <c r="F2" s="73"/>
    </row>
    <row r="3" spans="1:6" ht="15.6" hidden="1" customHeight="1">
      <c r="A3" s="60"/>
      <c r="B3" s="60"/>
      <c r="C3" s="73"/>
      <c r="D3" s="73"/>
      <c r="E3" s="73"/>
      <c r="F3" s="73"/>
    </row>
    <row r="4" spans="1:6" ht="15.6" hidden="1" customHeight="1">
      <c r="A4" s="1"/>
      <c r="B4" s="1"/>
      <c r="C4" s="73"/>
      <c r="D4" s="73"/>
      <c r="E4" s="73"/>
      <c r="F4" s="73"/>
    </row>
    <row r="5" spans="1:6" ht="60.75" customHeight="1" thickBot="1">
      <c r="A5" s="74" t="s">
        <v>197</v>
      </c>
      <c r="B5" s="74"/>
      <c r="C5" s="74"/>
      <c r="D5" s="74"/>
    </row>
    <row r="6" spans="1:6" ht="47.25" customHeight="1" thickBot="1">
      <c r="A6" s="85" t="s">
        <v>198</v>
      </c>
      <c r="B6" s="86"/>
      <c r="C6" s="87"/>
      <c r="D6" s="67" t="s">
        <v>200</v>
      </c>
      <c r="E6" s="68" t="s">
        <v>201</v>
      </c>
      <c r="F6" s="69" t="s">
        <v>139</v>
      </c>
    </row>
    <row r="7" spans="1:6" ht="25.15" customHeight="1" thickBot="1">
      <c r="A7" s="88" t="s">
        <v>199</v>
      </c>
      <c r="B7" s="88"/>
      <c r="C7" s="89"/>
      <c r="D7" s="70">
        <f>D165</f>
        <v>32865525.48</v>
      </c>
      <c r="E7" s="71">
        <f>E165</f>
        <v>19724839.340000004</v>
      </c>
      <c r="F7" s="72">
        <f>E7/D7*100</f>
        <v>60.016808044050187</v>
      </c>
    </row>
    <row r="8" spans="1:6" ht="48" thickBot="1">
      <c r="A8" s="2" t="s">
        <v>0</v>
      </c>
      <c r="B8" s="3" t="s">
        <v>1</v>
      </c>
      <c r="C8" s="3" t="s">
        <v>2</v>
      </c>
      <c r="D8" s="25" t="s">
        <v>194</v>
      </c>
      <c r="E8" s="64" t="s">
        <v>195</v>
      </c>
      <c r="F8" s="26" t="s">
        <v>139</v>
      </c>
    </row>
    <row r="9" spans="1:6" ht="31.15" customHeight="1" thickBot="1">
      <c r="A9" s="62" t="s">
        <v>192</v>
      </c>
      <c r="B9" s="20" t="s">
        <v>118</v>
      </c>
      <c r="C9" s="2"/>
      <c r="D9" s="29">
        <f t="shared" ref="D9:E12" si="0">SUM(D10)</f>
        <v>73352.5</v>
      </c>
      <c r="E9" s="30">
        <f>E13</f>
        <v>0</v>
      </c>
      <c r="F9" s="31">
        <f>F13</f>
        <v>0</v>
      </c>
    </row>
    <row r="10" spans="1:6" ht="32.25" thickBot="1">
      <c r="A10" s="42" t="s">
        <v>190</v>
      </c>
      <c r="B10" s="21" t="s">
        <v>120</v>
      </c>
      <c r="C10" s="5"/>
      <c r="D10" s="32">
        <f t="shared" si="0"/>
        <v>73352.5</v>
      </c>
      <c r="E10" s="33">
        <f t="shared" si="0"/>
        <v>0</v>
      </c>
      <c r="F10" s="34">
        <f>F11</f>
        <v>0</v>
      </c>
    </row>
    <row r="11" spans="1:6" ht="32.25" thickBot="1">
      <c r="A11" s="43" t="s">
        <v>119</v>
      </c>
      <c r="B11" s="22" t="s">
        <v>121</v>
      </c>
      <c r="C11" s="5"/>
      <c r="D11" s="35">
        <f t="shared" si="0"/>
        <v>73352.5</v>
      </c>
      <c r="E11" s="33">
        <f t="shared" si="0"/>
        <v>0</v>
      </c>
      <c r="F11" s="34">
        <f>F12</f>
        <v>0</v>
      </c>
    </row>
    <row r="12" spans="1:6" ht="32.25" thickBot="1">
      <c r="A12" s="44" t="s">
        <v>156</v>
      </c>
      <c r="B12" s="23" t="s">
        <v>122</v>
      </c>
      <c r="C12" s="5"/>
      <c r="D12" s="35">
        <f t="shared" si="0"/>
        <v>73352.5</v>
      </c>
      <c r="E12" s="33">
        <f t="shared" si="0"/>
        <v>0</v>
      </c>
      <c r="F12" s="34">
        <f>F13</f>
        <v>0</v>
      </c>
    </row>
    <row r="13" spans="1:6" ht="32.25" thickBot="1">
      <c r="A13" s="45" t="s">
        <v>17</v>
      </c>
      <c r="B13" s="18"/>
      <c r="C13" s="16">
        <v>200</v>
      </c>
      <c r="D13" s="32">
        <v>73352.5</v>
      </c>
      <c r="E13" s="33">
        <v>0</v>
      </c>
      <c r="F13" s="34">
        <f>E13/D13*100</f>
        <v>0</v>
      </c>
    </row>
    <row r="14" spans="1:6" ht="48" thickBot="1">
      <c r="A14" s="27" t="s">
        <v>3</v>
      </c>
      <c r="B14" s="4" t="s">
        <v>4</v>
      </c>
      <c r="C14" s="41"/>
      <c r="D14" s="29">
        <f>SUM(D15)</f>
        <v>1594876</v>
      </c>
      <c r="E14" s="30">
        <f>E18</f>
        <v>616480.19999999995</v>
      </c>
      <c r="F14" s="31">
        <f>F15</f>
        <v>38.653801298658955</v>
      </c>
    </row>
    <row r="15" spans="1:6" ht="48" thickBot="1">
      <c r="A15" s="13" t="s">
        <v>5</v>
      </c>
      <c r="B15" s="5" t="s">
        <v>6</v>
      </c>
      <c r="C15" s="12"/>
      <c r="D15" s="35">
        <f>SUM(D16)</f>
        <v>1594876</v>
      </c>
      <c r="E15" s="33">
        <f>E18</f>
        <v>616480.19999999995</v>
      </c>
      <c r="F15" s="34">
        <f>F16</f>
        <v>38.653801298658955</v>
      </c>
    </row>
    <row r="16" spans="1:6" ht="48" thickBot="1">
      <c r="A16" s="14" t="s">
        <v>7</v>
      </c>
      <c r="B16" s="5" t="s">
        <v>8</v>
      </c>
      <c r="C16" s="12"/>
      <c r="D16" s="35">
        <f>SUM(D17)</f>
        <v>1594876</v>
      </c>
      <c r="E16" s="33">
        <f>E17</f>
        <v>616480.19999999995</v>
      </c>
      <c r="F16" s="34">
        <f>F17</f>
        <v>38.653801298658955</v>
      </c>
    </row>
    <row r="17" spans="1:6" ht="63.75" thickBot="1">
      <c r="A17" s="14" t="s">
        <v>138</v>
      </c>
      <c r="B17" s="5" t="s">
        <v>127</v>
      </c>
      <c r="C17" s="12"/>
      <c r="D17" s="35">
        <f>SUM(D18)</f>
        <v>1594876</v>
      </c>
      <c r="E17" s="33">
        <f>E18</f>
        <v>616480.19999999995</v>
      </c>
      <c r="F17" s="34">
        <f>E17/D17*100</f>
        <v>38.653801298658955</v>
      </c>
    </row>
    <row r="18" spans="1:6" ht="16.5" thickBot="1">
      <c r="A18" s="46" t="s">
        <v>9</v>
      </c>
      <c r="B18" s="19"/>
      <c r="C18" s="16">
        <v>300</v>
      </c>
      <c r="D18" s="32">
        <v>1594876</v>
      </c>
      <c r="E18" s="33">
        <v>616480.19999999995</v>
      </c>
      <c r="F18" s="34">
        <v>38.700000000000003</v>
      </c>
    </row>
    <row r="19" spans="1:6" ht="78.75" customHeight="1">
      <c r="A19" s="75" t="s">
        <v>108</v>
      </c>
      <c r="B19" s="77" t="s">
        <v>10</v>
      </c>
      <c r="C19" s="77"/>
      <c r="D19" s="79">
        <f>D21+D28</f>
        <v>398900</v>
      </c>
      <c r="E19" s="81">
        <f>SUM(E21+E28)</f>
        <v>271607.03000000003</v>
      </c>
      <c r="F19" s="83">
        <f>E19/D19*100</f>
        <v>68.089002256204566</v>
      </c>
    </row>
    <row r="20" spans="1:6" ht="15.75" thickBot="1">
      <c r="A20" s="76"/>
      <c r="B20" s="78"/>
      <c r="C20" s="78"/>
      <c r="D20" s="80"/>
      <c r="E20" s="82"/>
      <c r="F20" s="84"/>
    </row>
    <row r="21" spans="1:6" ht="63.75" thickBot="1">
      <c r="A21" s="47" t="s">
        <v>11</v>
      </c>
      <c r="B21" s="7" t="s">
        <v>12</v>
      </c>
      <c r="C21" s="7"/>
      <c r="D21" s="36">
        <f>SUM(D22+D25)</f>
        <v>388900</v>
      </c>
      <c r="E21" s="33">
        <f>SUM(E22+E25)</f>
        <v>271607.03000000003</v>
      </c>
      <c r="F21" s="34">
        <f>F19</f>
        <v>68.089002256204566</v>
      </c>
    </row>
    <row r="22" spans="1:6" ht="48" thickBot="1">
      <c r="A22" s="47" t="s">
        <v>13</v>
      </c>
      <c r="B22" s="7" t="s">
        <v>14</v>
      </c>
      <c r="C22" s="7"/>
      <c r="D22" s="37">
        <f>SUM(D23)</f>
        <v>153292.97</v>
      </c>
      <c r="E22" s="33">
        <f>SUM(E23)</f>
        <v>36000</v>
      </c>
      <c r="F22" s="34">
        <f>F23</f>
        <v>23.484442893891348</v>
      </c>
    </row>
    <row r="23" spans="1:6" ht="63.75" thickBot="1">
      <c r="A23" s="47" t="s">
        <v>15</v>
      </c>
      <c r="B23" s="6" t="s">
        <v>16</v>
      </c>
      <c r="C23" s="6"/>
      <c r="D23" s="37">
        <f>SUM(D24)</f>
        <v>153292.97</v>
      </c>
      <c r="E23" s="33">
        <f>E24</f>
        <v>36000</v>
      </c>
      <c r="F23" s="34">
        <f>F24</f>
        <v>23.484442893891348</v>
      </c>
    </row>
    <row r="24" spans="1:6" ht="32.25" thickBot="1">
      <c r="A24" s="46" t="s">
        <v>17</v>
      </c>
      <c r="B24" s="8" t="s">
        <v>18</v>
      </c>
      <c r="C24" s="8">
        <v>200</v>
      </c>
      <c r="D24" s="36">
        <v>153292.97</v>
      </c>
      <c r="E24" s="33">
        <v>36000</v>
      </c>
      <c r="F24" s="34">
        <f>E24/D24*100</f>
        <v>23.484442893891348</v>
      </c>
    </row>
    <row r="25" spans="1:6" ht="79.5" thickBot="1">
      <c r="A25" s="47" t="s">
        <v>19</v>
      </c>
      <c r="B25" s="6" t="s">
        <v>20</v>
      </c>
      <c r="C25" s="8"/>
      <c r="D25" s="36">
        <f>SUM(D26)</f>
        <v>235607.03</v>
      </c>
      <c r="E25" s="33">
        <f>SUM(E26)</f>
        <v>235607.03</v>
      </c>
      <c r="F25" s="34">
        <f>F26</f>
        <v>100</v>
      </c>
    </row>
    <row r="26" spans="1:6" ht="63.75" thickBot="1">
      <c r="A26" s="47" t="s">
        <v>15</v>
      </c>
      <c r="B26" s="6" t="s">
        <v>21</v>
      </c>
      <c r="C26" s="8"/>
      <c r="D26" s="36">
        <f>SUM(D27)</f>
        <v>235607.03</v>
      </c>
      <c r="E26" s="33">
        <f>SUM(E27)</f>
        <v>235607.03</v>
      </c>
      <c r="F26" s="34">
        <f>F27</f>
        <v>100</v>
      </c>
    </row>
    <row r="27" spans="1:6" ht="32.25" thickBot="1">
      <c r="A27" s="46" t="s">
        <v>17</v>
      </c>
      <c r="B27" s="6"/>
      <c r="C27" s="8">
        <v>200</v>
      </c>
      <c r="D27" s="36">
        <v>235607.03</v>
      </c>
      <c r="E27" s="33">
        <v>235607.03</v>
      </c>
      <c r="F27" s="34">
        <f t="shared" ref="F27:F38" si="1">E27/D27*100</f>
        <v>100</v>
      </c>
    </row>
    <row r="28" spans="1:6" ht="32.25" thickBot="1">
      <c r="A28" s="47" t="s">
        <v>161</v>
      </c>
      <c r="B28" s="6" t="s">
        <v>160</v>
      </c>
      <c r="C28" s="8"/>
      <c r="D28" s="36">
        <f>D29</f>
        <v>10000</v>
      </c>
      <c r="E28" s="33">
        <f>E31</f>
        <v>0</v>
      </c>
      <c r="F28" s="34">
        <f>F29</f>
        <v>0</v>
      </c>
    </row>
    <row r="29" spans="1:6" ht="48" thickBot="1">
      <c r="A29" s="47" t="s">
        <v>162</v>
      </c>
      <c r="B29" s="6" t="s">
        <v>159</v>
      </c>
      <c r="C29" s="8"/>
      <c r="D29" s="36">
        <f>D30</f>
        <v>10000</v>
      </c>
      <c r="E29" s="33">
        <f>E31</f>
        <v>0</v>
      </c>
      <c r="F29" s="34">
        <f>F31</f>
        <v>0</v>
      </c>
    </row>
    <row r="30" spans="1:6" ht="32.25" thickBot="1">
      <c r="A30" s="46" t="s">
        <v>157</v>
      </c>
      <c r="B30" s="6" t="s">
        <v>158</v>
      </c>
      <c r="C30" s="8"/>
      <c r="D30" s="36">
        <f>D31</f>
        <v>10000</v>
      </c>
      <c r="E30" s="33">
        <f>E31</f>
        <v>0</v>
      </c>
      <c r="F30" s="34">
        <f>F31</f>
        <v>0</v>
      </c>
    </row>
    <row r="31" spans="1:6" ht="32.25" thickBot="1">
      <c r="A31" s="46" t="s">
        <v>17</v>
      </c>
      <c r="B31" s="6"/>
      <c r="C31" s="8">
        <v>200</v>
      </c>
      <c r="D31" s="36">
        <v>10000</v>
      </c>
      <c r="E31" s="33">
        <v>0</v>
      </c>
      <c r="F31" s="34">
        <v>0</v>
      </c>
    </row>
    <row r="32" spans="1:6" ht="32.25" thickBot="1">
      <c r="A32" s="27" t="s">
        <v>109</v>
      </c>
      <c r="B32" s="10" t="s">
        <v>22</v>
      </c>
      <c r="C32" s="10"/>
      <c r="D32" s="38">
        <f>SUM(D33+D49+D53)</f>
        <v>6407239</v>
      </c>
      <c r="E32" s="30">
        <f>SUM(E33+E49+E53)</f>
        <v>4233599.09</v>
      </c>
      <c r="F32" s="31">
        <f t="shared" si="1"/>
        <v>66.075248480663817</v>
      </c>
    </row>
    <row r="33" spans="1:6" ht="32.25" thickBot="1">
      <c r="A33" s="47" t="s">
        <v>23</v>
      </c>
      <c r="B33" s="7" t="s">
        <v>24</v>
      </c>
      <c r="C33" s="7"/>
      <c r="D33" s="36">
        <f>SUM(D34+D41+D46)</f>
        <v>6297239</v>
      </c>
      <c r="E33" s="33">
        <f>SUM(E34+E41+E46)</f>
        <v>4224598.49</v>
      </c>
      <c r="F33" s="34">
        <f t="shared" si="1"/>
        <v>67.086519822417415</v>
      </c>
    </row>
    <row r="34" spans="1:6" ht="48" thickBot="1">
      <c r="A34" s="47" t="s">
        <v>25</v>
      </c>
      <c r="B34" s="6" t="s">
        <v>26</v>
      </c>
      <c r="C34" s="7"/>
      <c r="D34" s="37">
        <f>SUM(D35+D39)</f>
        <v>5699409</v>
      </c>
      <c r="E34" s="33">
        <f>SUM(E35+E39)</f>
        <v>3974054.9000000004</v>
      </c>
      <c r="F34" s="34">
        <f t="shared" si="1"/>
        <v>69.727491043369596</v>
      </c>
    </row>
    <row r="35" spans="1:6" ht="48" thickBot="1">
      <c r="A35" s="47" t="s">
        <v>27</v>
      </c>
      <c r="B35" s="6" t="s">
        <v>28</v>
      </c>
      <c r="C35" s="6"/>
      <c r="D35" s="37">
        <f>SUM(D36:D38)</f>
        <v>4534480</v>
      </c>
      <c r="E35" s="33">
        <f>SUM(E36+E37+E38)</f>
        <v>3152964.1100000003</v>
      </c>
      <c r="F35" s="34">
        <f t="shared" si="1"/>
        <v>69.533091115188512</v>
      </c>
    </row>
    <row r="36" spans="1:6" ht="79.5" thickBot="1">
      <c r="A36" s="46" t="s">
        <v>29</v>
      </c>
      <c r="B36" s="8"/>
      <c r="C36" s="8">
        <v>100</v>
      </c>
      <c r="D36" s="36">
        <v>2265610</v>
      </c>
      <c r="E36" s="33">
        <v>1685955.5</v>
      </c>
      <c r="F36" s="34">
        <f t="shared" si="1"/>
        <v>74.415080265358995</v>
      </c>
    </row>
    <row r="37" spans="1:6" ht="32.25" thickBot="1">
      <c r="A37" s="46" t="s">
        <v>17</v>
      </c>
      <c r="B37" s="8" t="s">
        <v>18</v>
      </c>
      <c r="C37" s="8">
        <v>200</v>
      </c>
      <c r="D37" s="36">
        <v>2258370</v>
      </c>
      <c r="E37" s="33">
        <v>1458091.7</v>
      </c>
      <c r="F37" s="34">
        <f t="shared" si="1"/>
        <v>64.563897855532971</v>
      </c>
    </row>
    <row r="38" spans="1:6" ht="16.5" thickBot="1">
      <c r="A38" s="48" t="s">
        <v>58</v>
      </c>
      <c r="B38" s="17"/>
      <c r="C38" s="8">
        <v>800</v>
      </c>
      <c r="D38" s="36">
        <v>10500</v>
      </c>
      <c r="E38" s="33">
        <v>8916.91</v>
      </c>
      <c r="F38" s="34">
        <f t="shared" si="1"/>
        <v>84.922952380952381</v>
      </c>
    </row>
    <row r="39" spans="1:6" ht="32.25" thickBot="1">
      <c r="A39" s="44" t="s">
        <v>123</v>
      </c>
      <c r="B39" s="6" t="s">
        <v>124</v>
      </c>
      <c r="C39" s="9"/>
      <c r="D39" s="37">
        <f>SUM(D40)</f>
        <v>1164929</v>
      </c>
      <c r="E39" s="33">
        <f>SUM(E40)</f>
        <v>821090.79</v>
      </c>
      <c r="F39" s="34">
        <f>F40</f>
        <v>70.484191740440835</v>
      </c>
    </row>
    <row r="40" spans="1:6" ht="79.5" thickBot="1">
      <c r="A40" s="49" t="s">
        <v>104</v>
      </c>
      <c r="B40" s="8"/>
      <c r="C40" s="8">
        <v>100</v>
      </c>
      <c r="D40" s="36">
        <v>1164929</v>
      </c>
      <c r="E40" s="33">
        <v>821090.79</v>
      </c>
      <c r="F40" s="34">
        <f>E40/D40*100</f>
        <v>70.484191740440835</v>
      </c>
    </row>
    <row r="41" spans="1:6" ht="32.25" thickBot="1">
      <c r="A41" s="47" t="s">
        <v>30</v>
      </c>
      <c r="B41" s="6" t="s">
        <v>31</v>
      </c>
      <c r="C41" s="8"/>
      <c r="D41" s="36">
        <f>SUM(D42+D44)</f>
        <v>582830</v>
      </c>
      <c r="E41" s="33">
        <f>SUM(E42+E44)</f>
        <v>249043.59</v>
      </c>
      <c r="F41" s="34">
        <f>E41/D41*100</f>
        <v>42.730056791860406</v>
      </c>
    </row>
    <row r="42" spans="1:6" ht="48" thickBot="1">
      <c r="A42" s="47" t="s">
        <v>27</v>
      </c>
      <c r="B42" s="6" t="s">
        <v>32</v>
      </c>
      <c r="C42" s="8"/>
      <c r="D42" s="37">
        <f>SUM(D43)</f>
        <v>440330</v>
      </c>
      <c r="E42" s="33">
        <f>E43</f>
        <v>232809.3</v>
      </c>
      <c r="F42" s="34">
        <f>F43</f>
        <v>52.87155088229283</v>
      </c>
    </row>
    <row r="43" spans="1:6" ht="32.25" thickBot="1">
      <c r="A43" s="46" t="s">
        <v>17</v>
      </c>
      <c r="B43" s="6"/>
      <c r="C43" s="8">
        <v>200</v>
      </c>
      <c r="D43" s="36">
        <v>440330</v>
      </c>
      <c r="E43" s="33">
        <v>232809.3</v>
      </c>
      <c r="F43" s="34">
        <f>E43/D43*100</f>
        <v>52.87155088229283</v>
      </c>
    </row>
    <row r="44" spans="1:6" ht="63.75" thickBot="1">
      <c r="A44" s="14" t="s">
        <v>33</v>
      </c>
      <c r="B44" s="6" t="s">
        <v>34</v>
      </c>
      <c r="C44" s="8"/>
      <c r="D44" s="37">
        <f>SUM(D45)</f>
        <v>142500</v>
      </c>
      <c r="E44" s="33">
        <f>SUM(E45)</f>
        <v>16234.29</v>
      </c>
      <c r="F44" s="34">
        <f>F45</f>
        <v>11.392484210526316</v>
      </c>
    </row>
    <row r="45" spans="1:6" ht="32.25" thickBot="1">
      <c r="A45" s="46" t="s">
        <v>17</v>
      </c>
      <c r="B45" s="9"/>
      <c r="C45" s="8">
        <v>800</v>
      </c>
      <c r="D45" s="36">
        <v>142500</v>
      </c>
      <c r="E45" s="33">
        <v>16234.29</v>
      </c>
      <c r="F45" s="34">
        <f>E45/D45*100</f>
        <v>11.392484210526316</v>
      </c>
    </row>
    <row r="46" spans="1:6" ht="32.25" thickBot="1">
      <c r="A46" s="47" t="s">
        <v>35</v>
      </c>
      <c r="B46" s="6" t="s">
        <v>36</v>
      </c>
      <c r="C46" s="8"/>
      <c r="D46" s="37">
        <f>SUM(D47)</f>
        <v>15000</v>
      </c>
      <c r="E46" s="33">
        <f>SUM(E47)</f>
        <v>1500</v>
      </c>
      <c r="F46" s="34">
        <f>F47</f>
        <v>10</v>
      </c>
    </row>
    <row r="47" spans="1:6" ht="48" thickBot="1">
      <c r="A47" s="47" t="s">
        <v>37</v>
      </c>
      <c r="B47" s="6" t="s">
        <v>38</v>
      </c>
      <c r="C47" s="8"/>
      <c r="D47" s="37">
        <f>SUM(D48)</f>
        <v>15000</v>
      </c>
      <c r="E47" s="33">
        <f>SUM(E48)</f>
        <v>1500</v>
      </c>
      <c r="F47" s="34">
        <f>F48</f>
        <v>10</v>
      </c>
    </row>
    <row r="48" spans="1:6" ht="32.25" thickBot="1">
      <c r="A48" s="46" t="s">
        <v>17</v>
      </c>
      <c r="B48" s="9"/>
      <c r="C48" s="8">
        <v>200</v>
      </c>
      <c r="D48" s="36">
        <v>15000</v>
      </c>
      <c r="E48" s="33">
        <v>1500</v>
      </c>
      <c r="F48" s="34">
        <f>E48/D48*100</f>
        <v>10</v>
      </c>
    </row>
    <row r="49" spans="1:6" ht="32.25" thickBot="1">
      <c r="A49" s="46" t="s">
        <v>39</v>
      </c>
      <c r="B49" s="7" t="s">
        <v>40</v>
      </c>
      <c r="C49" s="8"/>
      <c r="D49" s="36">
        <v>65000</v>
      </c>
      <c r="E49" s="33">
        <v>0</v>
      </c>
      <c r="F49" s="34">
        <f>F50</f>
        <v>0</v>
      </c>
    </row>
    <row r="50" spans="1:6" ht="63.75" thickBot="1">
      <c r="A50" s="47" t="s">
        <v>41</v>
      </c>
      <c r="B50" s="6" t="s">
        <v>42</v>
      </c>
      <c r="C50" s="9"/>
      <c r="D50" s="37">
        <f t="shared" ref="D50:E51" si="2">SUM(D51)</f>
        <v>65000</v>
      </c>
      <c r="E50" s="33">
        <f t="shared" si="2"/>
        <v>0</v>
      </c>
      <c r="F50" s="34">
        <f>F51</f>
        <v>0</v>
      </c>
    </row>
    <row r="51" spans="1:6" ht="32.25" thickBot="1">
      <c r="A51" s="47" t="s">
        <v>43</v>
      </c>
      <c r="B51" s="6" t="s">
        <v>44</v>
      </c>
      <c r="C51" s="9"/>
      <c r="D51" s="37">
        <f t="shared" si="2"/>
        <v>65000</v>
      </c>
      <c r="E51" s="33">
        <f t="shared" si="2"/>
        <v>0</v>
      </c>
      <c r="F51" s="34">
        <f>F52</f>
        <v>0</v>
      </c>
    </row>
    <row r="52" spans="1:6" ht="32.25" thickBot="1">
      <c r="A52" s="46" t="s">
        <v>17</v>
      </c>
      <c r="B52" s="7"/>
      <c r="C52" s="8">
        <v>200</v>
      </c>
      <c r="D52" s="36">
        <v>65000</v>
      </c>
      <c r="E52" s="33">
        <v>0</v>
      </c>
      <c r="F52" s="34">
        <f>E52/D52*100</f>
        <v>0</v>
      </c>
    </row>
    <row r="53" spans="1:6" ht="32.25" thickBot="1">
      <c r="A53" s="47" t="s">
        <v>149</v>
      </c>
      <c r="B53" s="7" t="s">
        <v>150</v>
      </c>
      <c r="C53" s="8"/>
      <c r="D53" s="36">
        <f t="shared" ref="D53:E55" si="3">D54</f>
        <v>45000</v>
      </c>
      <c r="E53" s="33">
        <f t="shared" si="3"/>
        <v>9000.6</v>
      </c>
      <c r="F53" s="34">
        <f>F55</f>
        <v>20.001333333333335</v>
      </c>
    </row>
    <row r="54" spans="1:6" ht="63.75" thickBot="1">
      <c r="A54" s="47" t="s">
        <v>152</v>
      </c>
      <c r="B54" s="7" t="s">
        <v>151</v>
      </c>
      <c r="C54" s="8"/>
      <c r="D54" s="36">
        <f t="shared" si="3"/>
        <v>45000</v>
      </c>
      <c r="E54" s="33">
        <f t="shared" si="3"/>
        <v>9000.6</v>
      </c>
      <c r="F54" s="34">
        <f>F55</f>
        <v>20.001333333333335</v>
      </c>
    </row>
    <row r="55" spans="1:6" ht="32.25" thickBot="1">
      <c r="A55" s="47" t="s">
        <v>149</v>
      </c>
      <c r="B55" s="7" t="s">
        <v>153</v>
      </c>
      <c r="C55" s="8"/>
      <c r="D55" s="36">
        <f t="shared" si="3"/>
        <v>45000</v>
      </c>
      <c r="E55" s="33">
        <f t="shared" si="3"/>
        <v>9000.6</v>
      </c>
      <c r="F55" s="34">
        <f>F56</f>
        <v>20.001333333333335</v>
      </c>
    </row>
    <row r="56" spans="1:6" ht="32.25" thickBot="1">
      <c r="A56" s="46" t="s">
        <v>17</v>
      </c>
      <c r="B56" s="7"/>
      <c r="C56" s="8">
        <v>200</v>
      </c>
      <c r="D56" s="36">
        <v>45000</v>
      </c>
      <c r="E56" s="33">
        <v>9000.6</v>
      </c>
      <c r="F56" s="34">
        <f>E56/D56*100</f>
        <v>20.001333333333335</v>
      </c>
    </row>
    <row r="57" spans="1:6" ht="63.75" thickBot="1">
      <c r="A57" s="13" t="s">
        <v>45</v>
      </c>
      <c r="B57" s="10" t="s">
        <v>46</v>
      </c>
      <c r="C57" s="8"/>
      <c r="D57" s="38">
        <f>SUM(D58+D76+D80)</f>
        <v>6062040.4800000004</v>
      </c>
      <c r="E57" s="30">
        <f>SUM(E58+E76+E82)</f>
        <v>3458637.31</v>
      </c>
      <c r="F57" s="31">
        <f>E57/D57*100</f>
        <v>57.054012117055343</v>
      </c>
    </row>
    <row r="58" spans="1:6" ht="48" thickBot="1">
      <c r="A58" s="27" t="s">
        <v>47</v>
      </c>
      <c r="B58" s="10" t="s">
        <v>48</v>
      </c>
      <c r="C58" s="8"/>
      <c r="D58" s="38">
        <f>SUM(D59+D63+D66+D69)</f>
        <v>4799487.2</v>
      </c>
      <c r="E58" s="30">
        <f>SUM(E59+E63+E66+E69)</f>
        <v>3271226.0300000003</v>
      </c>
      <c r="F58" s="31">
        <f>E58/D58*100</f>
        <v>68.15782381917802</v>
      </c>
    </row>
    <row r="59" spans="1:6" ht="16.5" thickBot="1">
      <c r="A59" s="47" t="s">
        <v>49</v>
      </c>
      <c r="B59" s="6" t="s">
        <v>50</v>
      </c>
      <c r="C59" s="8"/>
      <c r="D59" s="37">
        <f>SUM(D60)</f>
        <v>2865000</v>
      </c>
      <c r="E59" s="33">
        <f>SUM(E60)</f>
        <v>2156839.2600000002</v>
      </c>
      <c r="F59" s="34">
        <f>F60</f>
        <v>75.361737762237766</v>
      </c>
    </row>
    <row r="60" spans="1:6" ht="48" thickBot="1">
      <c r="A60" s="47" t="s">
        <v>111</v>
      </c>
      <c r="B60" s="6" t="s">
        <v>51</v>
      </c>
      <c r="C60" s="6"/>
      <c r="D60" s="37">
        <f>D61+D62</f>
        <v>2865000</v>
      </c>
      <c r="E60" s="33">
        <f>E61+E62</f>
        <v>2156839.2600000002</v>
      </c>
      <c r="F60" s="34">
        <f>F61</f>
        <v>75.361737762237766</v>
      </c>
    </row>
    <row r="61" spans="1:6" ht="32.25" thickBot="1">
      <c r="A61" s="46" t="s">
        <v>17</v>
      </c>
      <c r="B61" s="7" t="s">
        <v>18</v>
      </c>
      <c r="C61" s="8">
        <v>200</v>
      </c>
      <c r="D61" s="36">
        <v>2860000</v>
      </c>
      <c r="E61" s="33">
        <v>2155345.7000000002</v>
      </c>
      <c r="F61" s="34">
        <f>E61/D61*100</f>
        <v>75.361737762237766</v>
      </c>
    </row>
    <row r="62" spans="1:6" ht="16.5" thickBot="1">
      <c r="A62" s="46" t="s">
        <v>58</v>
      </c>
      <c r="B62" s="7"/>
      <c r="C62" s="8">
        <v>800</v>
      </c>
      <c r="D62" s="36">
        <v>5000</v>
      </c>
      <c r="E62" s="33">
        <v>1493.56</v>
      </c>
      <c r="F62" s="34">
        <f>E62/D62*100</f>
        <v>29.871199999999998</v>
      </c>
    </row>
    <row r="63" spans="1:6" ht="32.25" thickBot="1">
      <c r="A63" s="47" t="s">
        <v>52</v>
      </c>
      <c r="B63" s="6" t="s">
        <v>53</v>
      </c>
      <c r="C63" s="9"/>
      <c r="D63" s="37">
        <f>SUM(D64)</f>
        <v>1329199.32</v>
      </c>
      <c r="E63" s="33">
        <f>E64</f>
        <v>949429.32</v>
      </c>
      <c r="F63" s="34">
        <f>E63/D63*100</f>
        <v>71.428664287911303</v>
      </c>
    </row>
    <row r="64" spans="1:6" ht="48" thickBot="1">
      <c r="A64" s="47" t="s">
        <v>112</v>
      </c>
      <c r="B64" s="6" t="s">
        <v>54</v>
      </c>
      <c r="C64" s="9"/>
      <c r="D64" s="37">
        <f>SUM(D65)</f>
        <v>1329199.32</v>
      </c>
      <c r="E64" s="33">
        <f>SUM(E65)</f>
        <v>949429.32</v>
      </c>
      <c r="F64" s="34">
        <f>F65</f>
        <v>71.428664287911303</v>
      </c>
    </row>
    <row r="65" spans="1:6" ht="32.25" thickBot="1">
      <c r="A65" s="46" t="s">
        <v>17</v>
      </c>
      <c r="B65" s="8"/>
      <c r="C65" s="8">
        <v>200</v>
      </c>
      <c r="D65" s="36">
        <v>1329199.32</v>
      </c>
      <c r="E65" s="33">
        <v>949429.32</v>
      </c>
      <c r="F65" s="34">
        <f>E65/D65*100</f>
        <v>71.428664287911303</v>
      </c>
    </row>
    <row r="66" spans="1:6" ht="32.25" thickBot="1">
      <c r="A66" s="47" t="s">
        <v>55</v>
      </c>
      <c r="B66" s="6" t="s">
        <v>56</v>
      </c>
      <c r="C66" s="9"/>
      <c r="D66" s="37">
        <f>SUM(D67)</f>
        <v>185000</v>
      </c>
      <c r="E66" s="33">
        <f>E67</f>
        <v>65957.45</v>
      </c>
      <c r="F66" s="34">
        <f>F67</f>
        <v>35.652675675675674</v>
      </c>
    </row>
    <row r="67" spans="1:6" ht="48" thickBot="1">
      <c r="A67" s="47" t="s">
        <v>113</v>
      </c>
      <c r="B67" s="6" t="s">
        <v>57</v>
      </c>
      <c r="C67" s="9"/>
      <c r="D67" s="37">
        <f>SUM(D68)</f>
        <v>185000</v>
      </c>
      <c r="E67" s="33">
        <f>E68</f>
        <v>65957.45</v>
      </c>
      <c r="F67" s="34">
        <f>F68</f>
        <v>35.652675675675674</v>
      </c>
    </row>
    <row r="68" spans="1:6" ht="32.25" thickBot="1">
      <c r="A68" s="46" t="s">
        <v>17</v>
      </c>
      <c r="B68" s="8"/>
      <c r="C68" s="8">
        <v>200</v>
      </c>
      <c r="D68" s="36">
        <v>185000</v>
      </c>
      <c r="E68" s="33">
        <v>65957.45</v>
      </c>
      <c r="F68" s="34">
        <f>E68/D68*100</f>
        <v>35.652675675675674</v>
      </c>
    </row>
    <row r="69" spans="1:6" ht="32.25" thickBot="1">
      <c r="A69" s="47" t="s">
        <v>165</v>
      </c>
      <c r="B69" s="8" t="s">
        <v>164</v>
      </c>
      <c r="C69" s="8"/>
      <c r="D69" s="36">
        <f>D71+D73+D75</f>
        <v>420287.88</v>
      </c>
      <c r="E69" s="33">
        <f>E70+E72+E74</f>
        <v>99000</v>
      </c>
      <c r="F69" s="34">
        <f>F71</f>
        <v>0</v>
      </c>
    </row>
    <row r="70" spans="1:6" ht="32.25" thickBot="1">
      <c r="A70" s="47" t="s">
        <v>166</v>
      </c>
      <c r="B70" s="8" t="s">
        <v>163</v>
      </c>
      <c r="C70" s="8"/>
      <c r="D70" s="36">
        <f>D71</f>
        <v>0</v>
      </c>
      <c r="E70" s="33">
        <v>0</v>
      </c>
      <c r="F70" s="34">
        <v>0</v>
      </c>
    </row>
    <row r="71" spans="1:6" ht="39" customHeight="1" thickBot="1">
      <c r="A71" s="46" t="s">
        <v>17</v>
      </c>
      <c r="B71" s="8"/>
      <c r="C71" s="8">
        <v>200</v>
      </c>
      <c r="D71" s="36">
        <v>0</v>
      </c>
      <c r="E71" s="33">
        <v>0</v>
      </c>
      <c r="F71" s="34">
        <v>0</v>
      </c>
    </row>
    <row r="72" spans="1:6" ht="39" customHeight="1" thickBot="1">
      <c r="A72" s="47" t="s">
        <v>168</v>
      </c>
      <c r="B72" s="8" t="s">
        <v>167</v>
      </c>
      <c r="C72" s="8"/>
      <c r="D72" s="36">
        <f>D73</f>
        <v>420287.88</v>
      </c>
      <c r="E72" s="33">
        <f>E73</f>
        <v>99000</v>
      </c>
      <c r="F72" s="34">
        <f>F73</f>
        <v>23.555283107378685</v>
      </c>
    </row>
    <row r="73" spans="1:6" ht="39" customHeight="1" thickBot="1">
      <c r="A73" s="46" t="s">
        <v>17</v>
      </c>
      <c r="B73" s="8"/>
      <c r="C73" s="8">
        <v>200</v>
      </c>
      <c r="D73" s="36">
        <v>420287.88</v>
      </c>
      <c r="E73" s="33">
        <v>99000</v>
      </c>
      <c r="F73" s="34">
        <f>E73/D73*100</f>
        <v>23.555283107378685</v>
      </c>
    </row>
    <row r="74" spans="1:6" ht="39" customHeight="1" thickBot="1">
      <c r="A74" s="47" t="s">
        <v>166</v>
      </c>
      <c r="B74" s="8" t="s">
        <v>169</v>
      </c>
      <c r="C74" s="8"/>
      <c r="D74" s="36">
        <f>D75</f>
        <v>0</v>
      </c>
      <c r="E74" s="33">
        <v>0</v>
      </c>
      <c r="F74" s="34">
        <f>F75</f>
        <v>0</v>
      </c>
    </row>
    <row r="75" spans="1:6" ht="39" customHeight="1" thickBot="1">
      <c r="A75" s="46" t="s">
        <v>17</v>
      </c>
      <c r="B75" s="8"/>
      <c r="C75" s="8">
        <v>200</v>
      </c>
      <c r="D75" s="36">
        <v>0</v>
      </c>
      <c r="E75" s="33">
        <v>0</v>
      </c>
      <c r="F75" s="34">
        <v>0</v>
      </c>
    </row>
    <row r="76" spans="1:6" ht="32.25" thickBot="1">
      <c r="A76" s="28" t="s">
        <v>141</v>
      </c>
      <c r="B76" s="11" t="s">
        <v>140</v>
      </c>
      <c r="C76" s="40"/>
      <c r="D76" s="38">
        <f>D79</f>
        <v>619000</v>
      </c>
      <c r="E76" s="30">
        <f t="shared" ref="E76:F78" si="4">E77</f>
        <v>187411.28</v>
      </c>
      <c r="F76" s="31">
        <f t="shared" si="4"/>
        <v>30.276458804523426</v>
      </c>
    </row>
    <row r="77" spans="1:6" ht="32.25" thickBot="1">
      <c r="A77" s="47" t="s">
        <v>142</v>
      </c>
      <c r="B77" s="9" t="s">
        <v>143</v>
      </c>
      <c r="C77" s="8"/>
      <c r="D77" s="37">
        <f>D79</f>
        <v>619000</v>
      </c>
      <c r="E77" s="33">
        <f t="shared" si="4"/>
        <v>187411.28</v>
      </c>
      <c r="F77" s="34">
        <f t="shared" si="4"/>
        <v>30.276458804523426</v>
      </c>
    </row>
    <row r="78" spans="1:6" ht="48" thickBot="1">
      <c r="A78" s="47" t="s">
        <v>144</v>
      </c>
      <c r="B78" s="9" t="s">
        <v>145</v>
      </c>
      <c r="C78" s="8"/>
      <c r="D78" s="37">
        <f>D79</f>
        <v>619000</v>
      </c>
      <c r="E78" s="33">
        <f t="shared" si="4"/>
        <v>187411.28</v>
      </c>
      <c r="F78" s="34">
        <f t="shared" si="4"/>
        <v>30.276458804523426</v>
      </c>
    </row>
    <row r="79" spans="1:6" ht="16.5" thickBot="1">
      <c r="A79" s="46" t="s">
        <v>58</v>
      </c>
      <c r="B79" s="8"/>
      <c r="C79" s="8">
        <v>800</v>
      </c>
      <c r="D79" s="37">
        <v>619000</v>
      </c>
      <c r="E79" s="33">
        <v>187411.28</v>
      </c>
      <c r="F79" s="34">
        <f>E79/D79*100</f>
        <v>30.276458804523426</v>
      </c>
    </row>
    <row r="80" spans="1:6" ht="60" customHeight="1" thickBot="1">
      <c r="A80" s="52" t="s">
        <v>173</v>
      </c>
      <c r="B80" s="11" t="s">
        <v>171</v>
      </c>
      <c r="C80" s="11"/>
      <c r="D80" s="38">
        <f>D83</f>
        <v>643553.28000000003</v>
      </c>
      <c r="E80" s="30">
        <f>E81</f>
        <v>0</v>
      </c>
      <c r="F80" s="31">
        <v>0</v>
      </c>
    </row>
    <row r="81" spans="1:6" ht="47.45" customHeight="1" thickBot="1">
      <c r="A81" s="51" t="s">
        <v>174</v>
      </c>
      <c r="B81" s="9" t="s">
        <v>172</v>
      </c>
      <c r="C81" s="8"/>
      <c r="D81" s="37">
        <f>D82</f>
        <v>643553.28000000003</v>
      </c>
      <c r="E81" s="33">
        <f>E82</f>
        <v>0</v>
      </c>
      <c r="F81" s="34">
        <v>0</v>
      </c>
    </row>
    <row r="82" spans="1:6" ht="16.5" thickBot="1">
      <c r="A82" s="47" t="s">
        <v>175</v>
      </c>
      <c r="B82" s="9" t="s">
        <v>170</v>
      </c>
      <c r="C82" s="8"/>
      <c r="D82" s="37">
        <f>D83</f>
        <v>643553.28000000003</v>
      </c>
      <c r="E82" s="33">
        <f>E83</f>
        <v>0</v>
      </c>
      <c r="F82" s="34">
        <v>0</v>
      </c>
    </row>
    <row r="83" spans="1:6" ht="32.25" thickBot="1">
      <c r="A83" s="46" t="s">
        <v>17</v>
      </c>
      <c r="B83" s="8"/>
      <c r="C83" s="8">
        <v>200</v>
      </c>
      <c r="D83" s="37">
        <v>643553.28000000003</v>
      </c>
      <c r="E83" s="33">
        <v>0</v>
      </c>
      <c r="F83" s="34">
        <v>0</v>
      </c>
    </row>
    <row r="84" spans="1:6" ht="48" thickBot="1">
      <c r="A84" s="13" t="s">
        <v>59</v>
      </c>
      <c r="B84" s="10" t="s">
        <v>60</v>
      </c>
      <c r="C84" s="11"/>
      <c r="D84" s="38">
        <f>SUM(D85+D95+D100)</f>
        <v>6305125</v>
      </c>
      <c r="E84" s="30">
        <f>E85+E98</f>
        <v>2389022.15</v>
      </c>
      <c r="F84" s="31">
        <f>E84/D84*100</f>
        <v>37.890163160920679</v>
      </c>
    </row>
    <row r="85" spans="1:6" ht="79.5" thickBot="1">
      <c r="A85" s="27" t="s">
        <v>114</v>
      </c>
      <c r="B85" s="10" t="s">
        <v>61</v>
      </c>
      <c r="C85" s="8"/>
      <c r="D85" s="37">
        <f>SUM(D86)</f>
        <v>6052125</v>
      </c>
      <c r="E85" s="33">
        <f>SUM(E86)</f>
        <v>2142869.04</v>
      </c>
      <c r="F85" s="34">
        <f>F86</f>
        <v>35.406886672036677</v>
      </c>
    </row>
    <row r="86" spans="1:6" ht="95.25" thickBot="1">
      <c r="A86" s="14" t="s">
        <v>62</v>
      </c>
      <c r="B86" s="6" t="s">
        <v>63</v>
      </c>
      <c r="C86" s="9"/>
      <c r="D86" s="37">
        <f>SUM(D87+D89+D91+D93)</f>
        <v>6052125</v>
      </c>
      <c r="E86" s="33">
        <f>E87+E89+E91+E93</f>
        <v>2142869.04</v>
      </c>
      <c r="F86" s="34">
        <f>E86/D86*100</f>
        <v>35.406886672036677</v>
      </c>
    </row>
    <row r="87" spans="1:6" ht="95.25" thickBot="1">
      <c r="A87" s="47" t="s">
        <v>115</v>
      </c>
      <c r="B87" s="6" t="s">
        <v>64</v>
      </c>
      <c r="C87" s="9"/>
      <c r="D87" s="37">
        <f>SUM(D88)</f>
        <v>2093686.89</v>
      </c>
      <c r="E87" s="33">
        <f>E88</f>
        <v>1363670.35</v>
      </c>
      <c r="F87" s="34">
        <f>F88</f>
        <v>65.132487408372711</v>
      </c>
    </row>
    <row r="88" spans="1:6" ht="32.25" thickBot="1">
      <c r="A88" s="46" t="s">
        <v>17</v>
      </c>
      <c r="B88" s="6"/>
      <c r="C88" s="8">
        <v>200</v>
      </c>
      <c r="D88" s="36">
        <v>2093686.89</v>
      </c>
      <c r="E88" s="33">
        <v>1363670.35</v>
      </c>
      <c r="F88" s="34">
        <f>E88/D88*100</f>
        <v>65.132487408372711</v>
      </c>
    </row>
    <row r="89" spans="1:6" ht="32.25" thickBot="1">
      <c r="A89" s="47" t="s">
        <v>65</v>
      </c>
      <c r="B89" s="6" t="s">
        <v>66</v>
      </c>
      <c r="C89" s="9"/>
      <c r="D89" s="37">
        <f>SUM(D90)</f>
        <v>979176</v>
      </c>
      <c r="E89" s="33">
        <f>E90</f>
        <v>632771.81000000006</v>
      </c>
      <c r="F89" s="34">
        <f>F90</f>
        <v>64.622888020131214</v>
      </c>
    </row>
    <row r="90" spans="1:6" ht="32.25" thickBot="1">
      <c r="A90" s="46" t="s">
        <v>17</v>
      </c>
      <c r="B90" s="6"/>
      <c r="C90" s="9">
        <v>200</v>
      </c>
      <c r="D90" s="37">
        <v>979176</v>
      </c>
      <c r="E90" s="33">
        <v>632771.81000000006</v>
      </c>
      <c r="F90" s="34">
        <f>E90/D90*100</f>
        <v>64.622888020131214</v>
      </c>
    </row>
    <row r="91" spans="1:6" ht="32.25" thickBot="1">
      <c r="A91" s="47" t="s">
        <v>137</v>
      </c>
      <c r="B91" s="6" t="s">
        <v>136</v>
      </c>
      <c r="C91" s="9"/>
      <c r="D91" s="37">
        <f>D92</f>
        <v>148963.10999999999</v>
      </c>
      <c r="E91" s="33">
        <f>E92</f>
        <v>146426.88</v>
      </c>
      <c r="F91" s="34">
        <f>F92</f>
        <v>98.297410681073998</v>
      </c>
    </row>
    <row r="92" spans="1:6" ht="32.25" thickBot="1">
      <c r="A92" s="46" t="s">
        <v>17</v>
      </c>
      <c r="B92" s="6"/>
      <c r="C92" s="9">
        <v>200</v>
      </c>
      <c r="D92" s="37">
        <v>148963.10999999999</v>
      </c>
      <c r="E92" s="33">
        <v>146426.88</v>
      </c>
      <c r="F92" s="34">
        <f>E92/D92*100</f>
        <v>98.297410681073998</v>
      </c>
    </row>
    <row r="93" spans="1:6" ht="32.25" thickBot="1">
      <c r="A93" s="47" t="s">
        <v>67</v>
      </c>
      <c r="B93" s="6" t="s">
        <v>68</v>
      </c>
      <c r="C93" s="9"/>
      <c r="D93" s="37">
        <f>D94</f>
        <v>2830299</v>
      </c>
      <c r="E93" s="33">
        <f>E94</f>
        <v>0</v>
      </c>
      <c r="F93" s="34">
        <f>F94</f>
        <v>0</v>
      </c>
    </row>
    <row r="94" spans="1:6" ht="32.25" thickBot="1">
      <c r="A94" s="47" t="s">
        <v>17</v>
      </c>
      <c r="B94" s="6"/>
      <c r="C94" s="9">
        <v>200</v>
      </c>
      <c r="D94" s="37">
        <v>2830299</v>
      </c>
      <c r="E94" s="33">
        <v>0</v>
      </c>
      <c r="F94" s="34">
        <f>E94/D94*100</f>
        <v>0</v>
      </c>
    </row>
    <row r="95" spans="1:6" ht="15.75" customHeight="1">
      <c r="A95" s="75" t="s">
        <v>117</v>
      </c>
      <c r="B95" s="77" t="s">
        <v>69</v>
      </c>
      <c r="C95" s="90"/>
      <c r="D95" s="79">
        <f>SUM(D97)</f>
        <v>246153.11</v>
      </c>
      <c r="E95" s="81">
        <f>E97</f>
        <v>246153.11</v>
      </c>
      <c r="F95" s="83">
        <f>F97</f>
        <v>100</v>
      </c>
    </row>
    <row r="96" spans="1:6" ht="30" customHeight="1" thickBot="1">
      <c r="A96" s="76"/>
      <c r="B96" s="78"/>
      <c r="C96" s="91"/>
      <c r="D96" s="80"/>
      <c r="E96" s="82"/>
      <c r="F96" s="84"/>
    </row>
    <row r="97" spans="1:6" ht="16.5" thickBot="1">
      <c r="A97" s="47" t="s">
        <v>70</v>
      </c>
      <c r="B97" s="6" t="s">
        <v>71</v>
      </c>
      <c r="C97" s="9"/>
      <c r="D97" s="37">
        <f>SUM(D98)</f>
        <v>246153.11</v>
      </c>
      <c r="E97" s="33">
        <f>E98</f>
        <v>246153.11</v>
      </c>
      <c r="F97" s="34">
        <f>F98</f>
        <v>100</v>
      </c>
    </row>
    <row r="98" spans="1:6" ht="48" thickBot="1">
      <c r="A98" s="14" t="s">
        <v>110</v>
      </c>
      <c r="B98" s="6" t="s">
        <v>72</v>
      </c>
      <c r="C98" s="9"/>
      <c r="D98" s="37">
        <f>D99</f>
        <v>246153.11</v>
      </c>
      <c r="E98" s="33">
        <f>E99</f>
        <v>246153.11</v>
      </c>
      <c r="F98" s="34">
        <f>F99</f>
        <v>100</v>
      </c>
    </row>
    <row r="99" spans="1:6" ht="32.25" thickBot="1">
      <c r="A99" s="46" t="s">
        <v>17</v>
      </c>
      <c r="B99" s="6"/>
      <c r="C99" s="9">
        <v>200</v>
      </c>
      <c r="D99" s="37">
        <v>246153.11</v>
      </c>
      <c r="E99" s="33">
        <v>246153.11</v>
      </c>
      <c r="F99" s="34">
        <f>E99/D99*100</f>
        <v>100</v>
      </c>
    </row>
    <row r="100" spans="1:6" ht="79.5" thickBot="1">
      <c r="A100" s="28" t="s">
        <v>179</v>
      </c>
      <c r="B100" s="10" t="s">
        <v>178</v>
      </c>
      <c r="C100" s="11"/>
      <c r="D100" s="38">
        <f>D103</f>
        <v>6846.89</v>
      </c>
      <c r="E100" s="30">
        <f>E103</f>
        <v>0</v>
      </c>
      <c r="F100" s="31">
        <f>F103</f>
        <v>0</v>
      </c>
    </row>
    <row r="101" spans="1:6" ht="48" thickBot="1">
      <c r="A101" s="47" t="s">
        <v>180</v>
      </c>
      <c r="B101" s="6" t="s">
        <v>177</v>
      </c>
      <c r="C101" s="9"/>
      <c r="D101" s="37">
        <f>D102</f>
        <v>6846.89</v>
      </c>
      <c r="E101" s="33">
        <f>E102</f>
        <v>0</v>
      </c>
      <c r="F101" s="34">
        <f>F103</f>
        <v>0</v>
      </c>
    </row>
    <row r="102" spans="1:6" ht="79.150000000000006" customHeight="1" thickBot="1">
      <c r="A102" s="47" t="s">
        <v>181</v>
      </c>
      <c r="B102" s="6" t="s">
        <v>176</v>
      </c>
      <c r="C102" s="9"/>
      <c r="D102" s="37">
        <f>D103</f>
        <v>6846.89</v>
      </c>
      <c r="E102" s="33">
        <f>E103</f>
        <v>0</v>
      </c>
      <c r="F102" s="34">
        <f>F101</f>
        <v>0</v>
      </c>
    </row>
    <row r="103" spans="1:6" ht="32.25" thickBot="1">
      <c r="A103" s="46" t="s">
        <v>17</v>
      </c>
      <c r="B103" s="6"/>
      <c r="C103" s="9">
        <v>200</v>
      </c>
      <c r="D103" s="37">
        <v>6846.89</v>
      </c>
      <c r="E103" s="33">
        <v>0</v>
      </c>
      <c r="F103" s="34">
        <v>0</v>
      </c>
    </row>
    <row r="104" spans="1:6" ht="63.75" thickBot="1">
      <c r="A104" s="27" t="s">
        <v>73</v>
      </c>
      <c r="B104" s="10" t="s">
        <v>74</v>
      </c>
      <c r="C104" s="11"/>
      <c r="D104" s="38">
        <f>SUM(D105+D115)</f>
        <v>948287.5</v>
      </c>
      <c r="E104" s="30">
        <f>SUM(E105+E115)</f>
        <v>581837.64</v>
      </c>
      <c r="F104" s="31">
        <f>E104/D104*100</f>
        <v>61.356670840857866</v>
      </c>
    </row>
    <row r="105" spans="1:6" ht="48" thickBot="1">
      <c r="A105" s="47" t="s">
        <v>75</v>
      </c>
      <c r="B105" s="6" t="s">
        <v>76</v>
      </c>
      <c r="C105" s="11"/>
      <c r="D105" s="37">
        <f>SUM(D106+D110)</f>
        <v>320447.5</v>
      </c>
      <c r="E105" s="33">
        <f>SUM(E106+E110)</f>
        <v>187770.21000000002</v>
      </c>
      <c r="F105" s="34">
        <f>E105/D105*100</f>
        <v>58.596247435227312</v>
      </c>
    </row>
    <row r="106" spans="1:6" ht="32.25" thickBot="1">
      <c r="A106" s="47" t="s">
        <v>77</v>
      </c>
      <c r="B106" s="6" t="s">
        <v>78</v>
      </c>
      <c r="C106" s="11"/>
      <c r="D106" s="37">
        <f>SUM(D107)</f>
        <v>43807.5</v>
      </c>
      <c r="E106" s="33">
        <f>SUM(E107)</f>
        <v>31110</v>
      </c>
      <c r="F106" s="34">
        <f>F107</f>
        <v>71.015237116932028</v>
      </c>
    </row>
    <row r="107" spans="1:6" ht="32.25" thickBot="1">
      <c r="A107" s="47" t="s">
        <v>79</v>
      </c>
      <c r="B107" s="6" t="s">
        <v>80</v>
      </c>
      <c r="C107" s="11"/>
      <c r="D107" s="37">
        <f>D108+D109</f>
        <v>43807.5</v>
      </c>
      <c r="E107" s="33">
        <f>E109+E108</f>
        <v>31110</v>
      </c>
      <c r="F107" s="34">
        <f>E107/D107*100</f>
        <v>71.015237116932028</v>
      </c>
    </row>
    <row r="108" spans="1:6" ht="32.25" thickBot="1">
      <c r="A108" s="46" t="s">
        <v>17</v>
      </c>
      <c r="B108" s="6"/>
      <c r="C108" s="8">
        <v>200</v>
      </c>
      <c r="D108" s="36">
        <v>14647.5</v>
      </c>
      <c r="E108" s="33">
        <v>1950</v>
      </c>
      <c r="F108" s="34">
        <f>E108/D108*100</f>
        <v>13.312852022529443</v>
      </c>
    </row>
    <row r="109" spans="1:6" ht="16.5" thickBot="1">
      <c r="A109" s="46" t="s">
        <v>58</v>
      </c>
      <c r="B109" s="6"/>
      <c r="C109" s="8">
        <v>800</v>
      </c>
      <c r="D109" s="36">
        <v>29160</v>
      </c>
      <c r="E109" s="33">
        <v>29160</v>
      </c>
      <c r="F109" s="34">
        <v>100</v>
      </c>
    </row>
    <row r="110" spans="1:6" ht="79.5" thickBot="1">
      <c r="A110" s="47" t="s">
        <v>81</v>
      </c>
      <c r="B110" s="6" t="s">
        <v>82</v>
      </c>
      <c r="C110" s="11"/>
      <c r="D110" s="37">
        <f>SUM(D111+D113)</f>
        <v>276640</v>
      </c>
      <c r="E110" s="33">
        <f>SUM(E111+E113)</f>
        <v>156660.21000000002</v>
      </c>
      <c r="F110" s="34">
        <f>E110/D110*100</f>
        <v>56.629630566801623</v>
      </c>
    </row>
    <row r="111" spans="1:6" ht="32.25" thickBot="1">
      <c r="A111" s="14" t="s">
        <v>83</v>
      </c>
      <c r="B111" s="6" t="s">
        <v>84</v>
      </c>
      <c r="C111" s="6"/>
      <c r="D111" s="37">
        <f>SUM(D112)</f>
        <v>96640</v>
      </c>
      <c r="E111" s="33">
        <f>SUM(E112)</f>
        <v>69940</v>
      </c>
      <c r="F111" s="34">
        <v>95.5</v>
      </c>
    </row>
    <row r="112" spans="1:6" ht="32.25" thickBot="1">
      <c r="A112" s="46" t="s">
        <v>17</v>
      </c>
      <c r="B112" s="7"/>
      <c r="C112" s="7">
        <v>200</v>
      </c>
      <c r="D112" s="36">
        <v>96640</v>
      </c>
      <c r="E112" s="33">
        <v>69940</v>
      </c>
      <c r="F112" s="34">
        <f>E112/D112*100</f>
        <v>72.371688741721854</v>
      </c>
    </row>
    <row r="113" spans="1:6" ht="32.25" thickBot="1">
      <c r="A113" s="47" t="s">
        <v>85</v>
      </c>
      <c r="B113" s="6" t="s">
        <v>86</v>
      </c>
      <c r="C113" s="6"/>
      <c r="D113" s="37">
        <f>SUM(D114)</f>
        <v>180000</v>
      </c>
      <c r="E113" s="33">
        <f>SUM(E114)</f>
        <v>86720.21</v>
      </c>
      <c r="F113" s="34">
        <f>F114</f>
        <v>48.177894444444448</v>
      </c>
    </row>
    <row r="114" spans="1:6" ht="32.25" thickBot="1">
      <c r="A114" s="46" t="s">
        <v>17</v>
      </c>
      <c r="B114" s="7"/>
      <c r="C114" s="7">
        <v>200</v>
      </c>
      <c r="D114" s="36">
        <v>180000</v>
      </c>
      <c r="E114" s="33">
        <v>86720.21</v>
      </c>
      <c r="F114" s="34">
        <f>E114/D114*100</f>
        <v>48.177894444444448</v>
      </c>
    </row>
    <row r="115" spans="1:6" ht="48" thickBot="1">
      <c r="A115" s="27" t="s">
        <v>116</v>
      </c>
      <c r="B115" s="6" t="s">
        <v>88</v>
      </c>
      <c r="C115" s="6"/>
      <c r="D115" s="37">
        <f>SUM(D116)</f>
        <v>627840</v>
      </c>
      <c r="E115" s="33">
        <f>SUM(E116)</f>
        <v>394067.43</v>
      </c>
      <c r="F115" s="34">
        <f>F116</f>
        <v>62.765581995412845</v>
      </c>
    </row>
    <row r="116" spans="1:6" ht="32.25" thickBot="1">
      <c r="A116" s="47" t="s">
        <v>89</v>
      </c>
      <c r="B116" s="6" t="s">
        <v>90</v>
      </c>
      <c r="C116" s="6"/>
      <c r="D116" s="37">
        <f>SUM(D117+D120+D122)</f>
        <v>627840</v>
      </c>
      <c r="E116" s="33">
        <f>SUM(E117+E120+E122)</f>
        <v>394067.43</v>
      </c>
      <c r="F116" s="34">
        <f>E116/D116*100</f>
        <v>62.765581995412845</v>
      </c>
    </row>
    <row r="117" spans="1:6" ht="63.75" thickBot="1">
      <c r="A117" s="14" t="s">
        <v>33</v>
      </c>
      <c r="B117" s="6" t="s">
        <v>91</v>
      </c>
      <c r="C117" s="6"/>
      <c r="D117" s="37">
        <f>SUM(D118:D119)</f>
        <v>287840</v>
      </c>
      <c r="E117" s="33">
        <f>SUM(E118+E119)</f>
        <v>223471</v>
      </c>
      <c r="F117" s="34">
        <f>E117/D117*100</f>
        <v>77.637229016120074</v>
      </c>
    </row>
    <row r="118" spans="1:6" ht="32.25" thickBot="1">
      <c r="A118" s="46" t="s">
        <v>17</v>
      </c>
      <c r="B118" s="6"/>
      <c r="C118" s="7">
        <v>200</v>
      </c>
      <c r="D118" s="36">
        <v>33000</v>
      </c>
      <c r="E118" s="33">
        <v>0</v>
      </c>
      <c r="F118" s="34">
        <f>E118/D118*100</f>
        <v>0</v>
      </c>
    </row>
    <row r="119" spans="1:6" ht="16.5" thickBot="1">
      <c r="A119" s="46" t="s">
        <v>58</v>
      </c>
      <c r="B119" s="7"/>
      <c r="C119" s="7">
        <v>800</v>
      </c>
      <c r="D119" s="36">
        <v>254840</v>
      </c>
      <c r="E119" s="33">
        <v>223471</v>
      </c>
      <c r="F119" s="34">
        <f>E119/D119*100</f>
        <v>87.690707895149899</v>
      </c>
    </row>
    <row r="120" spans="1:6" ht="48" thickBot="1">
      <c r="A120" s="14" t="s">
        <v>92</v>
      </c>
      <c r="B120" s="6" t="s">
        <v>93</v>
      </c>
      <c r="C120" s="8"/>
      <c r="D120" s="37">
        <f>SUM(D121)</f>
        <v>50000</v>
      </c>
      <c r="E120" s="33">
        <f>SUM(E121)</f>
        <v>12000</v>
      </c>
      <c r="F120" s="34">
        <v>0</v>
      </c>
    </row>
    <row r="121" spans="1:6" ht="32.25" thickBot="1">
      <c r="A121" s="46" t="s">
        <v>17</v>
      </c>
      <c r="B121" s="7"/>
      <c r="C121" s="7">
        <v>200</v>
      </c>
      <c r="D121" s="36">
        <v>50000</v>
      </c>
      <c r="E121" s="33">
        <v>12000</v>
      </c>
      <c r="F121" s="34">
        <v>0</v>
      </c>
    </row>
    <row r="122" spans="1:6" ht="32.25" thickBot="1">
      <c r="A122" s="46" t="s">
        <v>146</v>
      </c>
      <c r="B122" s="7" t="s">
        <v>147</v>
      </c>
      <c r="C122" s="7"/>
      <c r="D122" s="36">
        <f>D123+D124</f>
        <v>290000</v>
      </c>
      <c r="E122" s="33">
        <f>E123+E124</f>
        <v>158596.43</v>
      </c>
      <c r="F122" s="34">
        <f>E122/D122*100</f>
        <v>54.688424137931037</v>
      </c>
    </row>
    <row r="123" spans="1:6" ht="32.25" thickBot="1">
      <c r="A123" s="46" t="s">
        <v>17</v>
      </c>
      <c r="B123" s="7"/>
      <c r="C123" s="7">
        <v>200</v>
      </c>
      <c r="D123" s="36">
        <v>290000</v>
      </c>
      <c r="E123" s="33">
        <v>158596.43</v>
      </c>
      <c r="F123" s="34">
        <f>E123/D123*100</f>
        <v>54.688424137931037</v>
      </c>
    </row>
    <row r="124" spans="1:6" ht="16.5" thickBot="1">
      <c r="A124" s="46" t="s">
        <v>58</v>
      </c>
      <c r="B124" s="7"/>
      <c r="C124" s="7">
        <v>800</v>
      </c>
      <c r="D124" s="36">
        <v>0</v>
      </c>
      <c r="E124" s="33">
        <v>0</v>
      </c>
      <c r="F124" s="34">
        <v>0</v>
      </c>
    </row>
    <row r="125" spans="1:6" ht="63.75" thickBot="1">
      <c r="A125" s="63" t="s">
        <v>193</v>
      </c>
      <c r="B125" s="10" t="s">
        <v>128</v>
      </c>
      <c r="C125" s="15"/>
      <c r="D125" s="38">
        <f>SUM(D126)</f>
        <v>1738937</v>
      </c>
      <c r="E125" s="30">
        <f>SUM(E126)</f>
        <v>1347516.6500000001</v>
      </c>
      <c r="F125" s="31">
        <f>E125/D125*100</f>
        <v>77.490826292154352</v>
      </c>
    </row>
    <row r="126" spans="1:6" ht="48" thickBot="1">
      <c r="A126" s="46" t="s">
        <v>129</v>
      </c>
      <c r="B126" s="7" t="s">
        <v>130</v>
      </c>
      <c r="C126" s="7"/>
      <c r="D126" s="36">
        <f>D127+D129</f>
        <v>1738937</v>
      </c>
      <c r="E126" s="33">
        <f>E127+E129</f>
        <v>1347516.6500000001</v>
      </c>
      <c r="F126" s="34">
        <f>E126/D126*100</f>
        <v>77.490826292154352</v>
      </c>
    </row>
    <row r="127" spans="1:6" ht="32.25" thickBot="1">
      <c r="A127" s="46" t="s">
        <v>133</v>
      </c>
      <c r="B127" s="7" t="s">
        <v>148</v>
      </c>
      <c r="C127" s="7"/>
      <c r="D127" s="36">
        <f>SUM(D128)</f>
        <v>1652681</v>
      </c>
      <c r="E127" s="33">
        <f>E128</f>
        <v>1276226.06</v>
      </c>
      <c r="F127" s="34">
        <f>F128</f>
        <v>77.221560603649465</v>
      </c>
    </row>
    <row r="128" spans="1:6" ht="32.25" thickBot="1">
      <c r="A128" s="46" t="s">
        <v>17</v>
      </c>
      <c r="B128" s="7"/>
      <c r="C128" s="7">
        <v>200</v>
      </c>
      <c r="D128" s="36">
        <v>1652681</v>
      </c>
      <c r="E128" s="33">
        <v>1276226.06</v>
      </c>
      <c r="F128" s="34">
        <f>E128/D128*100</f>
        <v>77.221560603649465</v>
      </c>
    </row>
    <row r="129" spans="1:6" ht="100.15" customHeight="1" thickBot="1">
      <c r="A129" s="46" t="s">
        <v>131</v>
      </c>
      <c r="B129" s="7" t="s">
        <v>132</v>
      </c>
      <c r="C129" s="7"/>
      <c r="D129" s="36">
        <f>D130</f>
        <v>86256</v>
      </c>
      <c r="E129" s="33">
        <f>E130</f>
        <v>71290.59</v>
      </c>
      <c r="F129" s="34">
        <f>F130</f>
        <v>82.650006956037842</v>
      </c>
    </row>
    <row r="130" spans="1:6" ht="48" thickBot="1">
      <c r="A130" s="46" t="s">
        <v>134</v>
      </c>
      <c r="B130" s="7" t="s">
        <v>135</v>
      </c>
      <c r="C130" s="7"/>
      <c r="D130" s="36">
        <f>SUM(D131)</f>
        <v>86256</v>
      </c>
      <c r="E130" s="33">
        <f>E131</f>
        <v>71290.59</v>
      </c>
      <c r="F130" s="34">
        <f>F131</f>
        <v>82.650006956037842</v>
      </c>
    </row>
    <row r="131" spans="1:6" ht="32.25" thickBot="1">
      <c r="A131" s="46" t="s">
        <v>17</v>
      </c>
      <c r="B131" s="7"/>
      <c r="C131" s="7">
        <v>200</v>
      </c>
      <c r="D131" s="36">
        <v>86256</v>
      </c>
      <c r="E131" s="33">
        <v>71290.59</v>
      </c>
      <c r="F131" s="34">
        <f>E131/D131*100</f>
        <v>82.650006956037842</v>
      </c>
    </row>
    <row r="132" spans="1:6" ht="16.5" thickBot="1">
      <c r="A132" s="27" t="s">
        <v>94</v>
      </c>
      <c r="B132" s="10" t="s">
        <v>95</v>
      </c>
      <c r="C132" s="10"/>
      <c r="D132" s="38">
        <f>D133+D135+D137+D142+D144+D148+D154+D157+D160+D162+D164+D152</f>
        <v>9336768</v>
      </c>
      <c r="E132" s="30">
        <f>E135+E137+E142+E148+E154+E157+E160+E164+E162+E144+E152</f>
        <v>6826139.2700000005</v>
      </c>
      <c r="F132" s="31">
        <f>E132/D132*100</f>
        <v>73.110301873196377</v>
      </c>
    </row>
    <row r="133" spans="1:6" ht="32.25" thickBot="1">
      <c r="A133" s="43" t="s">
        <v>125</v>
      </c>
      <c r="B133" s="6" t="s">
        <v>126</v>
      </c>
      <c r="C133" s="10"/>
      <c r="D133" s="37">
        <f>SUM(D134)</f>
        <v>6000</v>
      </c>
      <c r="E133" s="33">
        <f>SUM(E134)</f>
        <v>0</v>
      </c>
      <c r="F133" s="34">
        <f>F134</f>
        <v>0</v>
      </c>
    </row>
    <row r="134" spans="1:6" ht="32.25" thickBot="1">
      <c r="A134" s="46" t="s">
        <v>17</v>
      </c>
      <c r="B134" s="10"/>
      <c r="C134" s="7">
        <v>200</v>
      </c>
      <c r="D134" s="36">
        <v>6000</v>
      </c>
      <c r="E134" s="33">
        <v>0</v>
      </c>
      <c r="F134" s="34">
        <f t="shared" ref="F134:F141" si="5">E134/D134*100</f>
        <v>0</v>
      </c>
    </row>
    <row r="135" spans="1:6" ht="16.5" thickBot="1">
      <c r="A135" s="14" t="s">
        <v>96</v>
      </c>
      <c r="B135" s="6" t="s">
        <v>97</v>
      </c>
      <c r="C135" s="7"/>
      <c r="D135" s="37">
        <f>SUM(D136)</f>
        <v>895000</v>
      </c>
      <c r="E135" s="33">
        <f>SUM(E136)</f>
        <v>700773.19</v>
      </c>
      <c r="F135" s="34">
        <f t="shared" si="5"/>
        <v>78.298680446927378</v>
      </c>
    </row>
    <row r="136" spans="1:6" ht="79.5" thickBot="1">
      <c r="A136" s="46" t="s">
        <v>29</v>
      </c>
      <c r="B136" s="7"/>
      <c r="C136" s="7">
        <v>100</v>
      </c>
      <c r="D136" s="36">
        <v>895000</v>
      </c>
      <c r="E136" s="33">
        <v>700773.19</v>
      </c>
      <c r="F136" s="34">
        <f t="shared" si="5"/>
        <v>78.298680446927378</v>
      </c>
    </row>
    <row r="137" spans="1:6" ht="16.5" thickBot="1">
      <c r="A137" s="14" t="s">
        <v>98</v>
      </c>
      <c r="B137" s="6" t="s">
        <v>99</v>
      </c>
      <c r="C137" s="7"/>
      <c r="D137" s="37">
        <f>D138+D139+D141+D140</f>
        <v>3970000</v>
      </c>
      <c r="E137" s="33">
        <f>SUM(E138+E139+E141+E140)</f>
        <v>2985599.3300000005</v>
      </c>
      <c r="F137" s="34">
        <f t="shared" si="5"/>
        <v>75.204013350125948</v>
      </c>
    </row>
    <row r="138" spans="1:6" ht="79.5" thickBot="1">
      <c r="A138" s="46" t="s">
        <v>29</v>
      </c>
      <c r="B138" s="7"/>
      <c r="C138" s="7">
        <v>100</v>
      </c>
      <c r="D138" s="36">
        <v>3382516.56</v>
      </c>
      <c r="E138" s="33">
        <v>2572848.7200000002</v>
      </c>
      <c r="F138" s="34">
        <f t="shared" si="5"/>
        <v>76.063152222970942</v>
      </c>
    </row>
    <row r="139" spans="1:6" ht="32.25" thickBot="1">
      <c r="A139" s="46" t="s">
        <v>17</v>
      </c>
      <c r="B139" s="7"/>
      <c r="C139" s="7">
        <v>200</v>
      </c>
      <c r="D139" s="36">
        <v>510184</v>
      </c>
      <c r="E139" s="33">
        <v>342099.14</v>
      </c>
      <c r="F139" s="34">
        <f t="shared" si="5"/>
        <v>67.054070688222282</v>
      </c>
    </row>
    <row r="140" spans="1:6" ht="16.5" thickBot="1">
      <c r="A140" s="46" t="s">
        <v>9</v>
      </c>
      <c r="B140" s="7"/>
      <c r="C140" s="7">
        <v>300</v>
      </c>
      <c r="D140" s="36">
        <v>67299.44</v>
      </c>
      <c r="E140" s="33">
        <v>67939.520000000004</v>
      </c>
      <c r="F140" s="34">
        <f t="shared" si="5"/>
        <v>100.95109260938872</v>
      </c>
    </row>
    <row r="141" spans="1:6" ht="16.5" thickBot="1">
      <c r="A141" s="46" t="s">
        <v>58</v>
      </c>
      <c r="B141" s="7"/>
      <c r="C141" s="7">
        <v>800</v>
      </c>
      <c r="D141" s="36">
        <v>10000</v>
      </c>
      <c r="E141" s="33">
        <v>2711.95</v>
      </c>
      <c r="F141" s="34">
        <f t="shared" si="5"/>
        <v>27.119499999999995</v>
      </c>
    </row>
    <row r="142" spans="1:6" ht="32.25" thickBot="1">
      <c r="A142" s="47" t="s">
        <v>155</v>
      </c>
      <c r="B142" s="7" t="s">
        <v>154</v>
      </c>
      <c r="C142" s="7"/>
      <c r="D142" s="36">
        <f>D143</f>
        <v>74000</v>
      </c>
      <c r="E142" s="33">
        <f>E143</f>
        <v>57417.68</v>
      </c>
      <c r="F142" s="34">
        <f>F143</f>
        <v>77.591459459459458</v>
      </c>
    </row>
    <row r="143" spans="1:6" ht="16.5" thickBot="1">
      <c r="A143" s="46" t="s">
        <v>9</v>
      </c>
      <c r="B143" s="7"/>
      <c r="C143" s="7">
        <v>300</v>
      </c>
      <c r="D143" s="36">
        <v>74000</v>
      </c>
      <c r="E143" s="33">
        <v>57417.68</v>
      </c>
      <c r="F143" s="34">
        <f>E143/D143*100</f>
        <v>77.591459459459458</v>
      </c>
    </row>
    <row r="144" spans="1:6" ht="16.5" thickBot="1">
      <c r="A144" s="14" t="s">
        <v>100</v>
      </c>
      <c r="B144" s="6" t="s">
        <v>101</v>
      </c>
      <c r="C144" s="7"/>
      <c r="D144" s="37">
        <f>D147+D146+D145</f>
        <v>50000</v>
      </c>
      <c r="E144" s="33">
        <f>E145+E146+E147</f>
        <v>20855</v>
      </c>
      <c r="F144" s="34">
        <f>E144/D144*100</f>
        <v>41.71</v>
      </c>
    </row>
    <row r="145" spans="1:6" ht="32.25" thickBot="1">
      <c r="A145" s="46" t="s">
        <v>17</v>
      </c>
      <c r="B145" s="6"/>
      <c r="C145" s="7">
        <v>200</v>
      </c>
      <c r="D145" s="37">
        <v>13855</v>
      </c>
      <c r="E145" s="33">
        <v>13855</v>
      </c>
      <c r="F145" s="34">
        <f>E145/D145*100</f>
        <v>100</v>
      </c>
    </row>
    <row r="146" spans="1:6" ht="16.5" thickBot="1">
      <c r="A146" s="46" t="s">
        <v>9</v>
      </c>
      <c r="B146" s="6"/>
      <c r="C146" s="7">
        <v>300</v>
      </c>
      <c r="D146" s="37">
        <v>12000</v>
      </c>
      <c r="E146" s="33">
        <v>7000</v>
      </c>
      <c r="F146" s="34">
        <f>E146/D146*100</f>
        <v>58.333333333333336</v>
      </c>
    </row>
    <row r="147" spans="1:6" ht="16.5" thickBot="1">
      <c r="A147" s="46" t="s">
        <v>58</v>
      </c>
      <c r="B147" s="6"/>
      <c r="C147" s="7">
        <v>800</v>
      </c>
      <c r="D147" s="37">
        <v>24145</v>
      </c>
      <c r="E147" s="33">
        <v>0</v>
      </c>
      <c r="F147" s="34">
        <v>0</v>
      </c>
    </row>
    <row r="148" spans="1:6" ht="32.25" thickBot="1">
      <c r="A148" s="47" t="s">
        <v>102</v>
      </c>
      <c r="B148" s="66" t="s">
        <v>103</v>
      </c>
      <c r="C148" s="6"/>
      <c r="D148" s="37">
        <f>D149+D150+D151</f>
        <v>3747000</v>
      </c>
      <c r="E148" s="33">
        <f>E149+E150+E151</f>
        <v>2628824.46</v>
      </c>
      <c r="F148" s="34">
        <f t="shared" ref="F148:F156" si="6">E148/D148*100</f>
        <v>70.158112089671732</v>
      </c>
    </row>
    <row r="149" spans="1:6" ht="79.5" thickBot="1">
      <c r="A149" s="46" t="s">
        <v>104</v>
      </c>
      <c r="B149" s="7"/>
      <c r="C149" s="7">
        <v>100</v>
      </c>
      <c r="D149" s="36">
        <v>3200000</v>
      </c>
      <c r="E149" s="33">
        <v>2182882.91</v>
      </c>
      <c r="F149" s="34">
        <f t="shared" si="6"/>
        <v>68.215090937499994</v>
      </c>
    </row>
    <row r="150" spans="1:6" ht="32.25" thickBot="1">
      <c r="A150" s="46" t="s">
        <v>17</v>
      </c>
      <c r="B150" s="7"/>
      <c r="C150" s="7">
        <v>200</v>
      </c>
      <c r="D150" s="36">
        <v>527000</v>
      </c>
      <c r="E150" s="33">
        <v>443875.55</v>
      </c>
      <c r="F150" s="34">
        <f t="shared" si="6"/>
        <v>84.226859582542687</v>
      </c>
    </row>
    <row r="151" spans="1:6" ht="16.5" thickBot="1">
      <c r="A151" s="46" t="s">
        <v>58</v>
      </c>
      <c r="B151" s="7"/>
      <c r="C151" s="7">
        <v>800</v>
      </c>
      <c r="D151" s="36">
        <v>20000</v>
      </c>
      <c r="E151" s="33">
        <v>2066</v>
      </c>
      <c r="F151" s="34">
        <f t="shared" si="6"/>
        <v>10.33</v>
      </c>
    </row>
    <row r="152" spans="1:6" ht="23.45" customHeight="1" thickBot="1">
      <c r="A152" s="47" t="s">
        <v>191</v>
      </c>
      <c r="B152" s="7" t="s">
        <v>196</v>
      </c>
      <c r="C152" s="7"/>
      <c r="D152" s="36">
        <f>D153</f>
        <v>42250</v>
      </c>
      <c r="E152" s="33">
        <f>E153</f>
        <v>34750</v>
      </c>
      <c r="F152" s="34">
        <f>F153</f>
        <v>82.248520710059168</v>
      </c>
    </row>
    <row r="153" spans="1:6" ht="38.450000000000003" customHeight="1" thickBot="1">
      <c r="A153" s="46" t="s">
        <v>17</v>
      </c>
      <c r="B153" s="7"/>
      <c r="C153" s="7">
        <v>200</v>
      </c>
      <c r="D153" s="36">
        <v>42250</v>
      </c>
      <c r="E153" s="33">
        <v>34750</v>
      </c>
      <c r="F153" s="34">
        <f>E153/D153*100</f>
        <v>82.248520710059168</v>
      </c>
    </row>
    <row r="154" spans="1:6" ht="48" thickBot="1">
      <c r="A154" s="47" t="s">
        <v>105</v>
      </c>
      <c r="B154" s="66" t="s">
        <v>106</v>
      </c>
      <c r="C154" s="7"/>
      <c r="D154" s="37">
        <f>SUM(D155+D156)</f>
        <v>205170</v>
      </c>
      <c r="E154" s="33">
        <f>SUM(E155+E156)</f>
        <v>137408.60999999999</v>
      </c>
      <c r="F154" s="34">
        <f t="shared" si="6"/>
        <v>66.973051615733297</v>
      </c>
    </row>
    <row r="155" spans="1:6" ht="79.5" thickBot="1">
      <c r="A155" s="46" t="s">
        <v>29</v>
      </c>
      <c r="B155" s="7"/>
      <c r="C155" s="7">
        <v>100</v>
      </c>
      <c r="D155" s="36">
        <v>198000</v>
      </c>
      <c r="E155" s="65">
        <v>134554.84</v>
      </c>
      <c r="F155" s="34">
        <f t="shared" si="6"/>
        <v>67.956989898989889</v>
      </c>
    </row>
    <row r="156" spans="1:6" ht="32.25" thickBot="1">
      <c r="A156" s="46" t="s">
        <v>17</v>
      </c>
      <c r="B156" s="7"/>
      <c r="C156" s="7">
        <v>200</v>
      </c>
      <c r="D156" s="36">
        <v>7170</v>
      </c>
      <c r="E156" s="33">
        <v>2853.77</v>
      </c>
      <c r="F156" s="34">
        <f t="shared" si="6"/>
        <v>39.801534170153417</v>
      </c>
    </row>
    <row r="157" spans="1:6" ht="46.9" customHeight="1" thickBot="1">
      <c r="A157" s="50" t="s">
        <v>189</v>
      </c>
      <c r="B157" s="6" t="s">
        <v>182</v>
      </c>
      <c r="C157" s="7"/>
      <c r="D157" s="36">
        <f>D158</f>
        <v>100000</v>
      </c>
      <c r="E157" s="33">
        <f>E158</f>
        <v>75000</v>
      </c>
      <c r="F157" s="34">
        <f>F158</f>
        <v>75</v>
      </c>
    </row>
    <row r="158" spans="1:6" ht="16.5" thickBot="1">
      <c r="A158" s="47" t="s">
        <v>87</v>
      </c>
      <c r="B158" s="7"/>
      <c r="C158" s="7">
        <v>500</v>
      </c>
      <c r="D158" s="36">
        <v>100000</v>
      </c>
      <c r="E158" s="33">
        <v>75000</v>
      </c>
      <c r="F158" s="34">
        <f>E158/D158*100</f>
        <v>75</v>
      </c>
    </row>
    <row r="159" spans="1:6" ht="32.25" thickBot="1">
      <c r="A159" s="50" t="s">
        <v>186</v>
      </c>
      <c r="B159" s="6" t="s">
        <v>183</v>
      </c>
      <c r="C159" s="7"/>
      <c r="D159" s="37">
        <v>65000</v>
      </c>
      <c r="E159" s="33">
        <f>E160</f>
        <v>48750</v>
      </c>
      <c r="F159" s="34">
        <f>E159/D159*100</f>
        <v>75</v>
      </c>
    </row>
    <row r="160" spans="1:6" ht="16.5" thickBot="1">
      <c r="A160" s="46"/>
      <c r="B160" s="24"/>
      <c r="C160" s="24">
        <v>500</v>
      </c>
      <c r="D160" s="39">
        <v>65000</v>
      </c>
      <c r="E160" s="33">
        <v>48750</v>
      </c>
      <c r="F160" s="34">
        <f>E160/D160*100</f>
        <v>75</v>
      </c>
    </row>
    <row r="161" spans="1:6" ht="32.25" thickBot="1">
      <c r="A161" s="48" t="s">
        <v>188</v>
      </c>
      <c r="B161" s="53" t="s">
        <v>185</v>
      </c>
      <c r="C161" s="53"/>
      <c r="D161" s="54">
        <f>D162</f>
        <v>107000</v>
      </c>
      <c r="E161" s="55">
        <f>E162</f>
        <v>80250</v>
      </c>
      <c r="F161" s="56">
        <f>F162</f>
        <v>75</v>
      </c>
    </row>
    <row r="162" spans="1:6" ht="16.5" thickBot="1">
      <c r="A162" s="59"/>
      <c r="B162" s="53"/>
      <c r="C162" s="53">
        <v>500</v>
      </c>
      <c r="D162" s="54">
        <v>107000</v>
      </c>
      <c r="E162" s="55">
        <v>80250</v>
      </c>
      <c r="F162" s="56">
        <f>E162/D162*100</f>
        <v>75</v>
      </c>
    </row>
    <row r="163" spans="1:6" ht="32.25" thickBot="1">
      <c r="A163" s="58" t="s">
        <v>187</v>
      </c>
      <c r="B163" s="53" t="s">
        <v>184</v>
      </c>
      <c r="C163" s="53"/>
      <c r="D163" s="54">
        <f>D164</f>
        <v>75348</v>
      </c>
      <c r="E163" s="55">
        <f>E164</f>
        <v>56511</v>
      </c>
      <c r="F163" s="56">
        <f>E163/D163*100</f>
        <v>75</v>
      </c>
    </row>
    <row r="164" spans="1:6" ht="16.5" thickBot="1">
      <c r="A164" s="57"/>
      <c r="B164" s="53"/>
      <c r="C164" s="53">
        <v>500</v>
      </c>
      <c r="D164" s="54">
        <v>75348</v>
      </c>
      <c r="E164" s="55">
        <v>56511</v>
      </c>
      <c r="F164" s="56">
        <f>E164/D164*100</f>
        <v>75</v>
      </c>
    </row>
    <row r="165" spans="1:6" ht="15.75" customHeight="1">
      <c r="A165" s="75" t="s">
        <v>107</v>
      </c>
      <c r="B165" s="77"/>
      <c r="C165" s="77"/>
      <c r="D165" s="79">
        <f>SUM(D9+D14+D19+D32+D57+D84+D104+D125+D132)</f>
        <v>32865525.48</v>
      </c>
      <c r="E165" s="81">
        <f>SUM(E9+E14+E19+E32+E57+E84+E104+E125+E132)</f>
        <v>19724839.340000004</v>
      </c>
      <c r="F165" s="83">
        <f>E165/D165*100</f>
        <v>60.016808044050187</v>
      </c>
    </row>
    <row r="166" spans="1:6" ht="15.75" thickBot="1">
      <c r="A166" s="76"/>
      <c r="B166" s="78"/>
      <c r="C166" s="78"/>
      <c r="D166" s="80"/>
      <c r="E166" s="82"/>
      <c r="F166" s="84"/>
    </row>
  </sheetData>
  <mergeCells count="22">
    <mergeCell ref="E165:E166"/>
    <mergeCell ref="F165:F166"/>
    <mergeCell ref="E95:E96"/>
    <mergeCell ref="F95:F96"/>
    <mergeCell ref="A95:A96"/>
    <mergeCell ref="D165:D166"/>
    <mergeCell ref="A165:A166"/>
    <mergeCell ref="B165:B166"/>
    <mergeCell ref="C165:C166"/>
    <mergeCell ref="B95:B96"/>
    <mergeCell ref="C95:C96"/>
    <mergeCell ref="D95:D96"/>
    <mergeCell ref="C1:F4"/>
    <mergeCell ref="A5:D5"/>
    <mergeCell ref="A19:A20"/>
    <mergeCell ref="B19:B20"/>
    <mergeCell ref="C19:C20"/>
    <mergeCell ref="D19:D20"/>
    <mergeCell ref="E19:E20"/>
    <mergeCell ref="F19:F20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2020-10-22T07:03:16Z</dcterms:modified>
</cp:coreProperties>
</file>