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56" i="1"/>
  <c r="D156"/>
  <c r="F157"/>
  <c r="F156" s="1"/>
  <c r="F159"/>
  <c r="E158"/>
  <c r="F158" s="1"/>
  <c r="D158"/>
  <c r="F155"/>
  <c r="F154"/>
  <c r="E152"/>
  <c r="D152"/>
  <c r="F153"/>
  <c r="F152" s="1"/>
  <c r="E142"/>
  <c r="D142"/>
  <c r="E106"/>
  <c r="D116" l="1"/>
  <c r="E116"/>
  <c r="F118"/>
  <c r="F122"/>
  <c r="D126"/>
  <c r="E126"/>
  <c r="F130"/>
  <c r="F129" s="1"/>
  <c r="F128" s="1"/>
  <c r="D90"/>
  <c r="D92"/>
  <c r="F99"/>
  <c r="E99"/>
  <c r="D99"/>
  <c r="D101"/>
  <c r="E101"/>
  <c r="E100" s="1"/>
  <c r="F100"/>
  <c r="F101" s="1"/>
  <c r="E81"/>
  <c r="E80" s="1"/>
  <c r="E79" s="1"/>
  <c r="D79"/>
  <c r="D81"/>
  <c r="D80" s="1"/>
  <c r="F73"/>
  <c r="D73"/>
  <c r="E71"/>
  <c r="E68" s="1"/>
  <c r="D71"/>
  <c r="F72"/>
  <c r="F71" s="1"/>
  <c r="F68"/>
  <c r="D69"/>
  <c r="D75"/>
  <c r="D76"/>
  <c r="D77"/>
  <c r="D29"/>
  <c r="D28" s="1"/>
  <c r="D27" s="1"/>
  <c r="E27"/>
  <c r="E28"/>
  <c r="E29"/>
  <c r="F28"/>
  <c r="F27" s="1"/>
  <c r="F29"/>
  <c r="F13"/>
  <c r="F14"/>
  <c r="F15"/>
  <c r="F16"/>
  <c r="E13"/>
  <c r="E14"/>
  <c r="E16"/>
  <c r="E8"/>
  <c r="F12"/>
  <c r="F8" s="1"/>
  <c r="F150"/>
  <c r="F141"/>
  <c r="F140" s="1"/>
  <c r="E140"/>
  <c r="D140"/>
  <c r="F133"/>
  <c r="F132" s="1"/>
  <c r="F135"/>
  <c r="D136"/>
  <c r="F137"/>
  <c r="F138"/>
  <c r="F139"/>
  <c r="F143"/>
  <c r="E145"/>
  <c r="D145"/>
  <c r="F146"/>
  <c r="F147"/>
  <c r="F148"/>
  <c r="F151"/>
  <c r="F127"/>
  <c r="F126" s="1"/>
  <c r="E129"/>
  <c r="F107"/>
  <c r="F111"/>
  <c r="F113"/>
  <c r="F112" s="1"/>
  <c r="F117"/>
  <c r="E121"/>
  <c r="D121"/>
  <c r="E88"/>
  <c r="F87"/>
  <c r="F86" s="1"/>
  <c r="F89"/>
  <c r="F88" s="1"/>
  <c r="F91"/>
  <c r="F90" s="1"/>
  <c r="E90"/>
  <c r="E92"/>
  <c r="F93"/>
  <c r="F92" s="1"/>
  <c r="E97"/>
  <c r="E96" s="1"/>
  <c r="E94" s="1"/>
  <c r="D97"/>
  <c r="F98"/>
  <c r="F97" s="1"/>
  <c r="F96" s="1"/>
  <c r="F94" s="1"/>
  <c r="F64"/>
  <c r="F63" s="1"/>
  <c r="E59"/>
  <c r="D59"/>
  <c r="F60"/>
  <c r="F59" s="1"/>
  <c r="F58" s="1"/>
  <c r="E66"/>
  <c r="E65" s="1"/>
  <c r="F67"/>
  <c r="F66" s="1"/>
  <c r="F65" s="1"/>
  <c r="E77"/>
  <c r="E76" s="1"/>
  <c r="E75" s="1"/>
  <c r="F78"/>
  <c r="F77" s="1"/>
  <c r="F76" s="1"/>
  <c r="F75" s="1"/>
  <c r="F35"/>
  <c r="F36"/>
  <c r="F37"/>
  <c r="F39"/>
  <c r="F38" s="1"/>
  <c r="F44"/>
  <c r="F43" s="1"/>
  <c r="F42"/>
  <c r="F41" s="1"/>
  <c r="E41"/>
  <c r="F47"/>
  <c r="F46" s="1"/>
  <c r="F45" s="1"/>
  <c r="E54"/>
  <c r="E53" s="1"/>
  <c r="E52" s="1"/>
  <c r="D54"/>
  <c r="D53" s="1"/>
  <c r="D52" s="1"/>
  <c r="F55"/>
  <c r="F54" s="1"/>
  <c r="F51"/>
  <c r="F50" s="1"/>
  <c r="F49" s="1"/>
  <c r="F48" s="1"/>
  <c r="F26"/>
  <c r="F25" s="1"/>
  <c r="F24" s="1"/>
  <c r="E22"/>
  <c r="F23"/>
  <c r="F22" s="1"/>
  <c r="F21" s="1"/>
  <c r="F116" l="1"/>
  <c r="E128"/>
  <c r="E125" s="1"/>
  <c r="E124" s="1"/>
  <c r="D68"/>
  <c r="F11"/>
  <c r="F10" s="1"/>
  <c r="F9" s="1"/>
  <c r="F145"/>
  <c r="F121"/>
  <c r="F52"/>
  <c r="F53"/>
  <c r="D106"/>
  <c r="D119"/>
  <c r="E119"/>
  <c r="D88"/>
  <c r="E149"/>
  <c r="F142"/>
  <c r="E136"/>
  <c r="F136" s="1"/>
  <c r="E134"/>
  <c r="E131" s="1"/>
  <c r="E132"/>
  <c r="E112"/>
  <c r="E110"/>
  <c r="E105"/>
  <c r="E86"/>
  <c r="E58"/>
  <c r="E63"/>
  <c r="E62" s="1"/>
  <c r="E50"/>
  <c r="E49" s="1"/>
  <c r="E46"/>
  <c r="E45" s="1"/>
  <c r="E43"/>
  <c r="E40" s="1"/>
  <c r="E38"/>
  <c r="E34"/>
  <c r="E25"/>
  <c r="E24" s="1"/>
  <c r="E21"/>
  <c r="E11"/>
  <c r="E10" s="1"/>
  <c r="E9" s="1"/>
  <c r="D58"/>
  <c r="D129"/>
  <c r="D128" s="1"/>
  <c r="D149"/>
  <c r="D86"/>
  <c r="D132"/>
  <c r="D112"/>
  <c r="D110"/>
  <c r="D96"/>
  <c r="D94" s="1"/>
  <c r="D43"/>
  <c r="D41"/>
  <c r="D34"/>
  <c r="D38"/>
  <c r="D11"/>
  <c r="D10" s="1"/>
  <c r="D9" s="1"/>
  <c r="D8" s="1"/>
  <c r="D16"/>
  <c r="D15" s="1"/>
  <c r="D22"/>
  <c r="D21" s="1"/>
  <c r="D25"/>
  <c r="D24" s="1"/>
  <c r="D46"/>
  <c r="D45" s="1"/>
  <c r="D50"/>
  <c r="D49" s="1"/>
  <c r="D63"/>
  <c r="D62" s="1"/>
  <c r="D66"/>
  <c r="D65" s="1"/>
  <c r="D134"/>
  <c r="D131" l="1"/>
  <c r="D57"/>
  <c r="D56" s="1"/>
  <c r="E57"/>
  <c r="E56" s="1"/>
  <c r="F134"/>
  <c r="D125"/>
  <c r="F149"/>
  <c r="E85"/>
  <c r="D105"/>
  <c r="F106"/>
  <c r="F105" s="1"/>
  <c r="F62"/>
  <c r="D115"/>
  <c r="D114" s="1"/>
  <c r="F34"/>
  <c r="E115"/>
  <c r="E114" s="1"/>
  <c r="D85"/>
  <c r="D84" s="1"/>
  <c r="D83" s="1"/>
  <c r="E33"/>
  <c r="E109"/>
  <c r="E104" s="1"/>
  <c r="E20"/>
  <c r="E18" s="1"/>
  <c r="D33"/>
  <c r="D109"/>
  <c r="D40"/>
  <c r="F40" s="1"/>
  <c r="D14"/>
  <c r="D13" s="1"/>
  <c r="D20"/>
  <c r="D18" s="1"/>
  <c r="F131" l="1"/>
  <c r="D104"/>
  <c r="F125"/>
  <c r="D124"/>
  <c r="F124" s="1"/>
  <c r="F115"/>
  <c r="F114" s="1"/>
  <c r="D103"/>
  <c r="F109"/>
  <c r="F85"/>
  <c r="F84" s="1"/>
  <c r="F33"/>
  <c r="E84"/>
  <c r="E83" s="1"/>
  <c r="F83" s="1"/>
  <c r="F56"/>
  <c r="F57"/>
  <c r="F18"/>
  <c r="F20" s="1"/>
  <c r="E32"/>
  <c r="D32"/>
  <c r="E103" l="1"/>
  <c r="F104"/>
  <c r="D31"/>
  <c r="D160" s="1"/>
  <c r="E31"/>
  <c r="F32"/>
  <c r="F103" l="1"/>
  <c r="E160"/>
  <c r="F160" s="1"/>
  <c r="F31"/>
  <c r="D100"/>
</calcChain>
</file>

<file path=xl/sharedStrings.xml><?xml version="1.0" encoding="utf-8"?>
<sst xmlns="http://schemas.openxmlformats.org/spreadsheetml/2006/main" count="253" uniqueCount="198">
  <si>
    <t>руб.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</si>
  <si>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</si>
  <si>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</si>
  <si>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</si>
  <si>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</si>
  <si>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</si>
  <si>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</si>
  <si>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</si>
  <si>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</si>
  <si>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</si>
  <si>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</si>
  <si>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</si>
  <si>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</si>
  <si>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</si>
  <si>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</si>
  <si>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</si>
  <si>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</si>
  <si>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</si>
  <si>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</si>
  <si>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</si>
  <si>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</si>
  <si>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</si>
  <si>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</si>
  <si>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</si>
  <si>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</si>
  <si>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</si>
  <si>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</si>
  <si>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</si>
  <si>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</si>
  <si>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</si>
  <si>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</si>
  <si>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</si>
  <si>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</si>
  <si>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</si>
  <si>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</si>
  <si>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</si>
  <si>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</si>
  <si>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</si>
  <si>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</si>
  <si>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</si>
  <si>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</si>
  <si>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</si>
  <si>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</si>
  <si>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</si>
  <si>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</si>
  <si>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</si>
  <si>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</si>
  <si>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</si>
  <si>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</si>
  <si>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</si>
  <si>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</si>
  <si>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</si>
  <si>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</si>
  <si>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</si>
  <si>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</si>
  <si>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</si>
  <si>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</si>
  <si>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</si>
  <si>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</si>
  <si>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</si>
  <si>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</si>
  <si>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</si>
  <si>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</si>
  <si>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</si>
  <si>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</si>
  <si>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</si>
  <si>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</si>
  <si>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</si>
  <si>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</si>
  <si>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</si>
  <si>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</si>
  <si>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</si>
  <si>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</si>
  <si>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</si>
  <si>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</si>
  <si>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</si>
  <si>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</si>
  <si>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</si>
  <si>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</si>
  <si>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</si>
  <si>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</si>
  <si>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</si>
  <si>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</si>
  <si>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</si>
  <si>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</si>
  <si>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</si>
  <si>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</si>
  <si>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</si>
  <si>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</si>
  <si>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</si>
  <si>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</si>
  <si>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</si>
  <si>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</si>
  <si>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</si>
  <si>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</si>
  <si>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</si>
  <si>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</si>
  <si>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</si>
  <si>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</si>
  <si>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</si>
  <si>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</si>
  <si>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</si>
  <si>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</si>
  <si>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</si>
  <si>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</si>
  <si>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</si>
  <si>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</si>
  <si>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</si>
  <si>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</si>
  <si>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</si>
  <si>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культуры в Великосельском сельском поселении"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</si>
  <si>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</si>
  <si>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</si>
  <si>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</si>
  <si>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</si>
  <si>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</si>
  <si>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</si>
  <si>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</si>
  <si>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</si>
  <si>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</si>
  <si>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</si>
  <si>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</si>
  <si>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</si>
  <si>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</si>
  <si>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</si>
  <si>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</si>
  <si>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</si>
  <si>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</si>
  <si>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</si>
  <si>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t>05.1.01.R4970</t>
  </si>
  <si>
    <t xml:space="preserve">Муниципальная программа « Современная городская  среда 
в Великосельском сельском поселении»
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</si>
  <si>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</si>
  <si>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</si>
  <si>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</si>
  <si>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</si>
  <si>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</si>
  <si>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</si>
  <si>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</si>
  <si>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</si>
  <si>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</si>
  <si>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</si>
  <si>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</si>
  <si>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% выполнения</t>
  </si>
  <si>
    <t>14.2.00.00000</t>
  </si>
  <si>
    <t>Мероприятия по поддержке коммунального хозяйства</t>
  </si>
  <si>
    <t>Устойчивое функционирование бани с.Великое в целях улучшения качества предоставляемых услуг</t>
  </si>
  <si>
    <t>14.2.04.00000</t>
  </si>
  <si>
    <t>Субсидия на возмещение убытков, связанных с оказанием банных услуг по тарифам, не обеспечивающим возмещение издержек</t>
  </si>
  <si>
    <t>14.2.04.17040</t>
  </si>
  <si>
    <t>Мероприятия по содержанию муниципального жилищного фонда</t>
  </si>
  <si>
    <t>36.2.07.17280</t>
  </si>
  <si>
    <t>39.1.F2.55550</t>
  </si>
  <si>
    <t>Мероприятия в области физической культуры и спорта</t>
  </si>
  <si>
    <t>11.3.00.00000</t>
  </si>
  <si>
    <t>11.3.05.00000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</si>
  <si>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</si>
  <si>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11.3.05.17480</t>
  </si>
  <si>
    <t>5.0.00.17240</t>
  </si>
  <si>
    <t>Доплата к пенсии за выслугу лет гражданам, замещающим должности муниципальной службы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</si>
  <si>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Исполнение расходов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за 1 квартал 2020 год
</t>
    </r>
    <r>
      <rPr>
        <b/>
        <sz val="14"/>
        <color theme="1"/>
        <rFont val="Times New Roman"/>
        <family val="1"/>
        <charset val="204"/>
      </rPr>
      <t xml:space="preserve">
</t>
    </r>
  </si>
  <si>
    <t>2020 год                    (руб.)план</t>
  </si>
  <si>
    <t>2020 год факт</t>
  </si>
  <si>
    <t xml:space="preserve">Муниципальная целевая программа «Доступная среда»  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</si>
  <si>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 xml:space="preserve">«Доступная среда»  </t>
    </r>
  </si>
  <si>
    <t>Расходы по обеспечению безопасности людей  на водных объектах,  охране их жизни и здоровья</t>
  </si>
  <si>
    <t>10.2.10.17650</t>
  </si>
  <si>
    <t>10.2.10.0000</t>
  </si>
  <si>
    <t>10.2.00.0000</t>
  </si>
  <si>
    <t>Мероприятия по обеспечению безопасности людей на водных объектах</t>
  </si>
  <si>
    <t>Слздание условий для обеспечения безопасности людей на водных объетах, пропаганда безопасного поведения людей на водоемах</t>
  </si>
  <si>
    <t>14.1.04.16900</t>
  </si>
  <si>
    <t>14.1.04.00000</t>
  </si>
  <si>
    <t>Улучшение санитарно-эпидемиологического состояния территории</t>
  </si>
  <si>
    <t>Расходы на  реализацию мероприятий по борьбе с борщевиком Сосновского</t>
  </si>
  <si>
    <t>14.1.04.17251</t>
  </si>
  <si>
    <t>Расходы на  оборудование, ремонт и содержание мест(площадок) накопления твердых коммунальных отходов</t>
  </si>
  <si>
    <t>14.1.04.76900</t>
  </si>
  <si>
    <t>14.4.01.R5760</t>
  </si>
  <si>
    <t>14.4.00.00000</t>
  </si>
  <si>
    <t>14.4.01.00000</t>
  </si>
  <si>
    <t>Муниципальная целевая программа «Комплексное развите сельских территорий Великосельского сельского поселения»</t>
  </si>
  <si>
    <t>Удовлетворение потребности населения, проживающего в сельской местности в комфортных условиях жизни</t>
  </si>
  <si>
    <t>Расходы  на благоустройство сельских территорий</t>
  </si>
  <si>
    <t>24.3.01.17230</t>
  </si>
  <si>
    <t>24.3.01.00000</t>
  </si>
  <si>
    <t>24.3.00.00000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</si>
  <si>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</si>
  <si>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</si>
  <si>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Мероприятия на реализацию муниципальной целевой программы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</si>
  <si>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50.0.00.17350</t>
  </si>
  <si>
    <t>50.0.00.17560</t>
  </si>
  <si>
    <t>50.0.00.17750</t>
  </si>
  <si>
    <t>50.0.00.17760</t>
  </si>
  <si>
    <t>Расходы на определение поставщиков (подрядчиков, исполнителей) для нужд сельского поселения</t>
  </si>
  <si>
    <t>Расходы на обеспечение казначейской системы исполнения бюджета</t>
  </si>
  <si>
    <t>Расходы на организацию библиотечного обслуживания населения</t>
  </si>
  <si>
    <t>Расходы на содержание руководителя контрольно-счетной комиссии</t>
  </si>
  <si>
    <t>Приложение 2 к  решению Муниципального Совета Великосельского  сельского поселения        от 14.05.2020 г. № 16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</si>
</sst>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 shrinkToFi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workbookViewId="0">
      <selection activeCell="C1" sqref="C1:F4"/>
    </sheetView>
  </sheetViews>
  <sheetFormatPr defaultRowHeight="14.4"/>
  <cols>
    <col min="1" max="1" width="54.88671875" customWidth="1"/>
    <col min="2" max="2" width="15.109375" customWidth="1"/>
    <col min="3" max="3" width="8.109375" customWidth="1"/>
    <col min="4" max="4" width="12.88671875" customWidth="1"/>
    <col min="5" max="5" width="12.44140625" customWidth="1"/>
    <col min="6" max="6" width="10.44140625" bestFit="1" customWidth="1"/>
  </cols>
  <sheetData>
    <row r="1" spans="1:6" ht="15.6" customHeight="1">
      <c r="A1" s="64"/>
      <c r="B1" s="64"/>
      <c r="C1" s="66" t="s">
        <v>197</v>
      </c>
      <c r="D1" s="66"/>
      <c r="E1" s="66"/>
      <c r="F1" s="66"/>
    </row>
    <row r="2" spans="1:6" ht="43.2" customHeight="1">
      <c r="A2" s="65"/>
      <c r="B2" s="65"/>
      <c r="C2" s="66"/>
      <c r="D2" s="66"/>
      <c r="E2" s="66"/>
      <c r="F2" s="66"/>
    </row>
    <row r="3" spans="1:6" ht="15.6" hidden="1" customHeight="1">
      <c r="A3" s="64"/>
      <c r="B3" s="64"/>
      <c r="C3" s="66"/>
      <c r="D3" s="66"/>
      <c r="E3" s="66"/>
      <c r="F3" s="66"/>
    </row>
    <row r="4" spans="1:6" ht="15.6" hidden="1" customHeight="1">
      <c r="A4" s="2"/>
      <c r="B4" s="2"/>
      <c r="C4" s="66"/>
      <c r="D4" s="66"/>
      <c r="E4" s="66"/>
      <c r="F4" s="66"/>
    </row>
    <row r="5" spans="1:6" ht="60.75" customHeight="1">
      <c r="A5" s="67" t="s">
        <v>159</v>
      </c>
      <c r="B5" s="67"/>
      <c r="C5" s="67"/>
      <c r="D5" s="67"/>
    </row>
    <row r="6" spans="1:6" ht="25.2" customHeight="1" thickBot="1">
      <c r="A6" s="2"/>
      <c r="B6" s="2"/>
      <c r="C6" s="1"/>
      <c r="D6" s="3" t="s">
        <v>0</v>
      </c>
    </row>
    <row r="7" spans="1:6" ht="47.4" thickBot="1">
      <c r="A7" s="4" t="s">
        <v>1</v>
      </c>
      <c r="B7" s="5" t="s">
        <v>2</v>
      </c>
      <c r="C7" s="5" t="s">
        <v>3</v>
      </c>
      <c r="D7" s="27" t="s">
        <v>160</v>
      </c>
      <c r="E7" s="31" t="s">
        <v>161</v>
      </c>
      <c r="F7" s="28" t="s">
        <v>142</v>
      </c>
    </row>
    <row r="8" spans="1:6" ht="16.2" thickBot="1">
      <c r="A8" s="45" t="s">
        <v>119</v>
      </c>
      <c r="B8" s="22" t="s">
        <v>120</v>
      </c>
      <c r="C8" s="4"/>
      <c r="D8" s="32">
        <f t="shared" ref="D8:E11" si="0">SUM(D9)</f>
        <v>80000</v>
      </c>
      <c r="E8" s="33">
        <f>E12</f>
        <v>0</v>
      </c>
      <c r="F8" s="34">
        <f>F12</f>
        <v>0</v>
      </c>
    </row>
    <row r="9" spans="1:6" ht="31.8" thickBot="1">
      <c r="A9" s="46" t="s">
        <v>162</v>
      </c>
      <c r="B9" s="23" t="s">
        <v>122</v>
      </c>
      <c r="C9" s="7"/>
      <c r="D9" s="35">
        <f t="shared" si="0"/>
        <v>80000</v>
      </c>
      <c r="E9" s="36">
        <f t="shared" si="0"/>
        <v>0</v>
      </c>
      <c r="F9" s="37">
        <f>F10</f>
        <v>0</v>
      </c>
    </row>
    <row r="10" spans="1:6" ht="31.8" thickBot="1">
      <c r="A10" s="47" t="s">
        <v>121</v>
      </c>
      <c r="B10" s="24" t="s">
        <v>123</v>
      </c>
      <c r="C10" s="7"/>
      <c r="D10" s="38">
        <f t="shared" si="0"/>
        <v>80000</v>
      </c>
      <c r="E10" s="36">
        <f t="shared" si="0"/>
        <v>0</v>
      </c>
      <c r="F10" s="37">
        <f>F11</f>
        <v>0</v>
      </c>
    </row>
    <row r="11" spans="1:6" ht="31.8" thickBot="1">
      <c r="A11" s="48" t="s">
        <v>163</v>
      </c>
      <c r="B11" s="25" t="s">
        <v>124</v>
      </c>
      <c r="C11" s="7"/>
      <c r="D11" s="38">
        <f t="shared" si="0"/>
        <v>80000</v>
      </c>
      <c r="E11" s="36">
        <f t="shared" si="0"/>
        <v>0</v>
      </c>
      <c r="F11" s="37">
        <f>F12</f>
        <v>0</v>
      </c>
    </row>
    <row r="12" spans="1:6" ht="31.8" thickBot="1">
      <c r="A12" s="49" t="s">
        <v>18</v>
      </c>
      <c r="B12" s="20"/>
      <c r="C12" s="18">
        <v>200</v>
      </c>
      <c r="D12" s="35">
        <v>80000</v>
      </c>
      <c r="E12" s="36">
        <v>0</v>
      </c>
      <c r="F12" s="37">
        <f>E12/D12*100</f>
        <v>0</v>
      </c>
    </row>
    <row r="13" spans="1:6" ht="47.4" thickBot="1">
      <c r="A13" s="29" t="s">
        <v>4</v>
      </c>
      <c r="B13" s="6" t="s">
        <v>5</v>
      </c>
      <c r="C13" s="44"/>
      <c r="D13" s="32">
        <f>SUM(D14)</f>
        <v>1737710</v>
      </c>
      <c r="E13" s="33">
        <f>E17</f>
        <v>0</v>
      </c>
      <c r="F13" s="34">
        <f>F17</f>
        <v>0</v>
      </c>
    </row>
    <row r="14" spans="1:6" ht="47.4" thickBot="1">
      <c r="A14" s="15" t="s">
        <v>6</v>
      </c>
      <c r="B14" s="7" t="s">
        <v>7</v>
      </c>
      <c r="C14" s="14"/>
      <c r="D14" s="38">
        <f>SUM(D15)</f>
        <v>1737710</v>
      </c>
      <c r="E14" s="36">
        <f>E17</f>
        <v>0</v>
      </c>
      <c r="F14" s="37">
        <f>F17</f>
        <v>0</v>
      </c>
    </row>
    <row r="15" spans="1:6" ht="47.4" thickBot="1">
      <c r="A15" s="16" t="s">
        <v>8</v>
      </c>
      <c r="B15" s="7" t="s">
        <v>9</v>
      </c>
      <c r="C15" s="14"/>
      <c r="D15" s="38">
        <f>SUM(D16)</f>
        <v>1737710</v>
      </c>
      <c r="E15" s="36">
        <v>0</v>
      </c>
      <c r="F15" s="37">
        <f>F17</f>
        <v>0</v>
      </c>
    </row>
    <row r="16" spans="1:6" ht="63" thickBot="1">
      <c r="A16" s="16" t="s">
        <v>141</v>
      </c>
      <c r="B16" s="7" t="s">
        <v>129</v>
      </c>
      <c r="C16" s="14"/>
      <c r="D16" s="38">
        <f>SUM(D17)</f>
        <v>1737710</v>
      </c>
      <c r="E16" s="36">
        <f>E17</f>
        <v>0</v>
      </c>
      <c r="F16" s="37">
        <f>F17</f>
        <v>0</v>
      </c>
    </row>
    <row r="17" spans="1:6" ht="16.2" thickBot="1">
      <c r="A17" s="50" t="s">
        <v>10</v>
      </c>
      <c r="B17" s="21"/>
      <c r="C17" s="18">
        <v>300</v>
      </c>
      <c r="D17" s="35">
        <v>1737710</v>
      </c>
      <c r="E17" s="36">
        <v>0</v>
      </c>
      <c r="F17" s="37">
        <v>0</v>
      </c>
    </row>
    <row r="18" spans="1:6" ht="78.75" customHeight="1">
      <c r="A18" s="68" t="s">
        <v>109</v>
      </c>
      <c r="B18" s="70" t="s">
        <v>11</v>
      </c>
      <c r="C18" s="70"/>
      <c r="D18" s="72">
        <f>D20+D27</f>
        <v>398900</v>
      </c>
      <c r="E18" s="74">
        <f>SUM(E20+E27)</f>
        <v>8000</v>
      </c>
      <c r="F18" s="76">
        <f>E18/D18*100</f>
        <v>2.0055151667084483</v>
      </c>
    </row>
    <row r="19" spans="1:6" ht="15" thickBot="1">
      <c r="A19" s="69"/>
      <c r="B19" s="71"/>
      <c r="C19" s="71"/>
      <c r="D19" s="73"/>
      <c r="E19" s="75"/>
      <c r="F19" s="77"/>
    </row>
    <row r="20" spans="1:6" ht="63" thickBot="1">
      <c r="A20" s="51" t="s">
        <v>12</v>
      </c>
      <c r="B20" s="9" t="s">
        <v>13</v>
      </c>
      <c r="C20" s="9"/>
      <c r="D20" s="39">
        <f>SUM(D21+D24)</f>
        <v>388900</v>
      </c>
      <c r="E20" s="36">
        <f>SUM(E21+E24)</f>
        <v>8000</v>
      </c>
      <c r="F20" s="37">
        <f>F18</f>
        <v>2.0055151667084483</v>
      </c>
    </row>
    <row r="21" spans="1:6" ht="47.4" thickBot="1">
      <c r="A21" s="51" t="s">
        <v>14</v>
      </c>
      <c r="B21" s="9" t="s">
        <v>15</v>
      </c>
      <c r="C21" s="9"/>
      <c r="D21" s="40">
        <f>SUM(D22)</f>
        <v>167900</v>
      </c>
      <c r="E21" s="36">
        <f>SUM(E22)</f>
        <v>8000</v>
      </c>
      <c r="F21" s="37">
        <f>F22</f>
        <v>4.7647409172126265</v>
      </c>
    </row>
    <row r="22" spans="1:6" ht="63" thickBot="1">
      <c r="A22" s="51" t="s">
        <v>16</v>
      </c>
      <c r="B22" s="8" t="s">
        <v>17</v>
      </c>
      <c r="C22" s="8"/>
      <c r="D22" s="40">
        <f>SUM(D23)</f>
        <v>167900</v>
      </c>
      <c r="E22" s="36">
        <f>E23</f>
        <v>8000</v>
      </c>
      <c r="F22" s="37">
        <f>F23</f>
        <v>4.7647409172126265</v>
      </c>
    </row>
    <row r="23" spans="1:6" ht="31.8" thickBot="1">
      <c r="A23" s="50" t="s">
        <v>18</v>
      </c>
      <c r="B23" s="10" t="s">
        <v>19</v>
      </c>
      <c r="C23" s="10">
        <v>200</v>
      </c>
      <c r="D23" s="39">
        <v>167900</v>
      </c>
      <c r="E23" s="36">
        <v>8000</v>
      </c>
      <c r="F23" s="37">
        <f>E23/D23*100</f>
        <v>4.7647409172126265</v>
      </c>
    </row>
    <row r="24" spans="1:6" ht="78.599999999999994" thickBot="1">
      <c r="A24" s="51" t="s">
        <v>20</v>
      </c>
      <c r="B24" s="8" t="s">
        <v>21</v>
      </c>
      <c r="C24" s="10"/>
      <c r="D24" s="39">
        <f>SUM(D25)</f>
        <v>221000</v>
      </c>
      <c r="E24" s="36">
        <f>SUM(E25)</f>
        <v>0</v>
      </c>
      <c r="F24" s="37">
        <f>F25</f>
        <v>0</v>
      </c>
    </row>
    <row r="25" spans="1:6" ht="63" thickBot="1">
      <c r="A25" s="51" t="s">
        <v>16</v>
      </c>
      <c r="B25" s="8" t="s">
        <v>22</v>
      </c>
      <c r="C25" s="10"/>
      <c r="D25" s="39">
        <f>SUM(D26)</f>
        <v>221000</v>
      </c>
      <c r="E25" s="36">
        <f>SUM(E26)</f>
        <v>0</v>
      </c>
      <c r="F25" s="37">
        <f>F26</f>
        <v>0</v>
      </c>
    </row>
    <row r="26" spans="1:6" ht="31.8" thickBot="1">
      <c r="A26" s="50" t="s">
        <v>18</v>
      </c>
      <c r="B26" s="8"/>
      <c r="C26" s="10">
        <v>200</v>
      </c>
      <c r="D26" s="39">
        <v>221000</v>
      </c>
      <c r="E26" s="36">
        <v>0</v>
      </c>
      <c r="F26" s="37">
        <f t="shared" ref="F26:F37" si="1">E26/D26*100</f>
        <v>0</v>
      </c>
    </row>
    <row r="27" spans="1:6" ht="31.8" thickBot="1">
      <c r="A27" s="51" t="s">
        <v>168</v>
      </c>
      <c r="B27" s="8" t="s">
        <v>167</v>
      </c>
      <c r="C27" s="10"/>
      <c r="D27" s="39">
        <f>D28</f>
        <v>10000</v>
      </c>
      <c r="E27" s="36">
        <f>E30</f>
        <v>0</v>
      </c>
      <c r="F27" s="37">
        <f>F28</f>
        <v>0</v>
      </c>
    </row>
    <row r="28" spans="1:6" ht="47.4" thickBot="1">
      <c r="A28" s="51" t="s">
        <v>169</v>
      </c>
      <c r="B28" s="8" t="s">
        <v>166</v>
      </c>
      <c r="C28" s="10"/>
      <c r="D28" s="39">
        <f>D29</f>
        <v>10000</v>
      </c>
      <c r="E28" s="36">
        <f>E30</f>
        <v>0</v>
      </c>
      <c r="F28" s="37">
        <f>F30</f>
        <v>0</v>
      </c>
    </row>
    <row r="29" spans="1:6" ht="31.8" thickBot="1">
      <c r="A29" s="50" t="s">
        <v>164</v>
      </c>
      <c r="B29" s="8" t="s">
        <v>165</v>
      </c>
      <c r="C29" s="10"/>
      <c r="D29" s="39">
        <f>D30</f>
        <v>10000</v>
      </c>
      <c r="E29" s="36">
        <f>E30</f>
        <v>0</v>
      </c>
      <c r="F29" s="37">
        <f>F30</f>
        <v>0</v>
      </c>
    </row>
    <row r="30" spans="1:6" ht="31.8" thickBot="1">
      <c r="A30" s="50" t="s">
        <v>18</v>
      </c>
      <c r="B30" s="8"/>
      <c r="C30" s="10">
        <v>200</v>
      </c>
      <c r="D30" s="39">
        <v>10000</v>
      </c>
      <c r="E30" s="36">
        <v>0</v>
      </c>
      <c r="F30" s="37">
        <v>0</v>
      </c>
    </row>
    <row r="31" spans="1:6" ht="31.8" thickBot="1">
      <c r="A31" s="29" t="s">
        <v>110</v>
      </c>
      <c r="B31" s="12" t="s">
        <v>23</v>
      </c>
      <c r="C31" s="12"/>
      <c r="D31" s="41">
        <f>SUM(D32+D48+D52)</f>
        <v>6407239</v>
      </c>
      <c r="E31" s="33">
        <f>SUM(E32+E48+E52)</f>
        <v>1932650.49</v>
      </c>
      <c r="F31" s="34">
        <f t="shared" si="1"/>
        <v>30.163546107769662</v>
      </c>
    </row>
    <row r="32" spans="1:6" ht="31.8" thickBot="1">
      <c r="A32" s="51" t="s">
        <v>24</v>
      </c>
      <c r="B32" s="9" t="s">
        <v>25</v>
      </c>
      <c r="C32" s="9"/>
      <c r="D32" s="39">
        <f>SUM(D33+D40+D45)</f>
        <v>6297239</v>
      </c>
      <c r="E32" s="36">
        <f>SUM(E33+E40+E45)</f>
        <v>1932650.49</v>
      </c>
      <c r="F32" s="37">
        <f t="shared" si="1"/>
        <v>30.690442112805311</v>
      </c>
    </row>
    <row r="33" spans="1:6" ht="47.4" thickBot="1">
      <c r="A33" s="51" t="s">
        <v>26</v>
      </c>
      <c r="B33" s="8" t="s">
        <v>27</v>
      </c>
      <c r="C33" s="9"/>
      <c r="D33" s="40">
        <f>SUM(D34+D38)</f>
        <v>5663249</v>
      </c>
      <c r="E33" s="36">
        <f>SUM(E34+E38)</f>
        <v>1861093.74</v>
      </c>
      <c r="F33" s="37">
        <f t="shared" si="1"/>
        <v>32.862650750479098</v>
      </c>
    </row>
    <row r="34" spans="1:6" ht="47.4" thickBot="1">
      <c r="A34" s="51" t="s">
        <v>28</v>
      </c>
      <c r="B34" s="8" t="s">
        <v>29</v>
      </c>
      <c r="C34" s="8"/>
      <c r="D34" s="40">
        <f>SUM(D35:D37)</f>
        <v>4498320</v>
      </c>
      <c r="E34" s="36">
        <f>SUM(E35+E36+E37)</f>
        <v>1611817.17</v>
      </c>
      <c r="F34" s="37">
        <f t="shared" si="1"/>
        <v>35.83153644027103</v>
      </c>
    </row>
    <row r="35" spans="1:6" ht="78.599999999999994" thickBot="1">
      <c r="A35" s="50" t="s">
        <v>30</v>
      </c>
      <c r="B35" s="10"/>
      <c r="C35" s="10">
        <v>100</v>
      </c>
      <c r="D35" s="39">
        <v>2185610</v>
      </c>
      <c r="E35" s="36">
        <v>767432.07</v>
      </c>
      <c r="F35" s="37">
        <f t="shared" si="1"/>
        <v>35.112946500061767</v>
      </c>
    </row>
    <row r="36" spans="1:6" ht="31.8" thickBot="1">
      <c r="A36" s="50" t="s">
        <v>18</v>
      </c>
      <c r="B36" s="10" t="s">
        <v>19</v>
      </c>
      <c r="C36" s="10">
        <v>200</v>
      </c>
      <c r="D36" s="39">
        <v>2311710</v>
      </c>
      <c r="E36" s="36">
        <v>844385.1</v>
      </c>
      <c r="F36" s="37">
        <f t="shared" si="1"/>
        <v>36.526428488002388</v>
      </c>
    </row>
    <row r="37" spans="1:6" ht="16.2" thickBot="1">
      <c r="A37" s="52" t="s">
        <v>59</v>
      </c>
      <c r="B37" s="19"/>
      <c r="C37" s="10">
        <v>800</v>
      </c>
      <c r="D37" s="39">
        <v>1000</v>
      </c>
      <c r="E37" s="36">
        <v>0</v>
      </c>
      <c r="F37" s="37">
        <f t="shared" si="1"/>
        <v>0</v>
      </c>
    </row>
    <row r="38" spans="1:6" ht="31.8" thickBot="1">
      <c r="A38" s="48" t="s">
        <v>125</v>
      </c>
      <c r="B38" s="8" t="s">
        <v>126</v>
      </c>
      <c r="C38" s="11"/>
      <c r="D38" s="40">
        <f>SUM(D39)</f>
        <v>1164929</v>
      </c>
      <c r="E38" s="36">
        <f>SUM(E39)</f>
        <v>249276.57</v>
      </c>
      <c r="F38" s="37">
        <f>F39</f>
        <v>21.398434582708475</v>
      </c>
    </row>
    <row r="39" spans="1:6" ht="78.599999999999994" thickBot="1">
      <c r="A39" s="53" t="s">
        <v>105</v>
      </c>
      <c r="B39" s="10"/>
      <c r="C39" s="10">
        <v>100</v>
      </c>
      <c r="D39" s="39">
        <v>1164929</v>
      </c>
      <c r="E39" s="36">
        <v>249276.57</v>
      </c>
      <c r="F39" s="37">
        <f>E39/D39*100</f>
        <v>21.398434582708475</v>
      </c>
    </row>
    <row r="40" spans="1:6" ht="31.8" thickBot="1">
      <c r="A40" s="51" t="s">
        <v>31</v>
      </c>
      <c r="B40" s="8" t="s">
        <v>32</v>
      </c>
      <c r="C40" s="10"/>
      <c r="D40" s="39">
        <f>SUM(D41+D43)</f>
        <v>618990</v>
      </c>
      <c r="E40" s="36">
        <f>SUM(E41+E43)</f>
        <v>71556.75</v>
      </c>
      <c r="F40" s="37">
        <f>E40/D40*100</f>
        <v>11.560243299568652</v>
      </c>
    </row>
    <row r="41" spans="1:6" ht="47.4" thickBot="1">
      <c r="A41" s="51" t="s">
        <v>28</v>
      </c>
      <c r="B41" s="8" t="s">
        <v>33</v>
      </c>
      <c r="C41" s="10"/>
      <c r="D41" s="40">
        <f>SUM(D42)</f>
        <v>469990</v>
      </c>
      <c r="E41" s="36">
        <f>E42</f>
        <v>57440</v>
      </c>
      <c r="F41" s="37">
        <f>F42</f>
        <v>12.221536628438903</v>
      </c>
    </row>
    <row r="42" spans="1:6" ht="31.8" thickBot="1">
      <c r="A42" s="50" t="s">
        <v>18</v>
      </c>
      <c r="B42" s="8"/>
      <c r="C42" s="10">
        <v>200</v>
      </c>
      <c r="D42" s="39">
        <v>469990</v>
      </c>
      <c r="E42" s="36">
        <v>57440</v>
      </c>
      <c r="F42" s="37">
        <f>E42/D42*100</f>
        <v>12.221536628438903</v>
      </c>
    </row>
    <row r="43" spans="1:6" ht="47.4" thickBot="1">
      <c r="A43" s="16" t="s">
        <v>34</v>
      </c>
      <c r="B43" s="8" t="s">
        <v>35</v>
      </c>
      <c r="C43" s="10"/>
      <c r="D43" s="40">
        <f>SUM(D44)</f>
        <v>149000</v>
      </c>
      <c r="E43" s="36">
        <f>SUM(E44)</f>
        <v>14116.75</v>
      </c>
      <c r="F43" s="37">
        <f>F44</f>
        <v>9.4743288590604031</v>
      </c>
    </row>
    <row r="44" spans="1:6" ht="31.8" thickBot="1">
      <c r="A44" s="50" t="s">
        <v>18</v>
      </c>
      <c r="B44" s="11"/>
      <c r="C44" s="10">
        <v>800</v>
      </c>
      <c r="D44" s="39">
        <v>149000</v>
      </c>
      <c r="E44" s="36">
        <v>14116.75</v>
      </c>
      <c r="F44" s="37">
        <f>E44/D44*100</f>
        <v>9.4743288590604031</v>
      </c>
    </row>
    <row r="45" spans="1:6" ht="31.8" thickBot="1">
      <c r="A45" s="51" t="s">
        <v>36</v>
      </c>
      <c r="B45" s="8" t="s">
        <v>37</v>
      </c>
      <c r="C45" s="10"/>
      <c r="D45" s="40">
        <f>SUM(D46)</f>
        <v>15000</v>
      </c>
      <c r="E45" s="36">
        <f>SUM(E46)</f>
        <v>0</v>
      </c>
      <c r="F45" s="37">
        <f>F46</f>
        <v>0</v>
      </c>
    </row>
    <row r="46" spans="1:6" ht="47.4" thickBot="1">
      <c r="A46" s="51" t="s">
        <v>38</v>
      </c>
      <c r="B46" s="8" t="s">
        <v>39</v>
      </c>
      <c r="C46" s="10"/>
      <c r="D46" s="40">
        <f>SUM(D47)</f>
        <v>15000</v>
      </c>
      <c r="E46" s="36">
        <f>SUM(E47)</f>
        <v>0</v>
      </c>
      <c r="F46" s="37">
        <f>F47</f>
        <v>0</v>
      </c>
    </row>
    <row r="47" spans="1:6" ht="31.8" thickBot="1">
      <c r="A47" s="50" t="s">
        <v>18</v>
      </c>
      <c r="B47" s="11"/>
      <c r="C47" s="10">
        <v>200</v>
      </c>
      <c r="D47" s="39">
        <v>15000</v>
      </c>
      <c r="E47" s="36">
        <v>0</v>
      </c>
      <c r="F47" s="37">
        <f>E47/D47*100</f>
        <v>0</v>
      </c>
    </row>
    <row r="48" spans="1:6" ht="31.8" thickBot="1">
      <c r="A48" s="50" t="s">
        <v>40</v>
      </c>
      <c r="B48" s="9" t="s">
        <v>41</v>
      </c>
      <c r="C48" s="10"/>
      <c r="D48" s="39">
        <v>65000</v>
      </c>
      <c r="E48" s="36">
        <v>0</v>
      </c>
      <c r="F48" s="37">
        <f>F49</f>
        <v>0</v>
      </c>
    </row>
    <row r="49" spans="1:6" ht="47.4" thickBot="1">
      <c r="A49" s="51" t="s">
        <v>42</v>
      </c>
      <c r="B49" s="8" t="s">
        <v>43</v>
      </c>
      <c r="C49" s="11"/>
      <c r="D49" s="40">
        <f t="shared" ref="D49:E50" si="2">SUM(D50)</f>
        <v>65000</v>
      </c>
      <c r="E49" s="36">
        <f t="shared" si="2"/>
        <v>0</v>
      </c>
      <c r="F49" s="37">
        <f>F50</f>
        <v>0</v>
      </c>
    </row>
    <row r="50" spans="1:6" ht="31.8" thickBot="1">
      <c r="A50" s="51" t="s">
        <v>44</v>
      </c>
      <c r="B50" s="8" t="s">
        <v>45</v>
      </c>
      <c r="C50" s="11"/>
      <c r="D50" s="40">
        <f t="shared" si="2"/>
        <v>65000</v>
      </c>
      <c r="E50" s="36">
        <f t="shared" si="2"/>
        <v>0</v>
      </c>
      <c r="F50" s="37">
        <f>F51</f>
        <v>0</v>
      </c>
    </row>
    <row r="51" spans="1:6" ht="31.8" thickBot="1">
      <c r="A51" s="50" t="s">
        <v>18</v>
      </c>
      <c r="B51" s="9"/>
      <c r="C51" s="10">
        <v>200</v>
      </c>
      <c r="D51" s="39">
        <v>65000</v>
      </c>
      <c r="E51" s="36">
        <v>0</v>
      </c>
      <c r="F51" s="37">
        <f>E51/D51*100</f>
        <v>0</v>
      </c>
    </row>
    <row r="52" spans="1:6" ht="16.2" thickBot="1">
      <c r="A52" s="51" t="s">
        <v>152</v>
      </c>
      <c r="B52" s="9" t="s">
        <v>153</v>
      </c>
      <c r="C52" s="10"/>
      <c r="D52" s="39">
        <f t="shared" ref="D52:E54" si="3">D53</f>
        <v>45000</v>
      </c>
      <c r="E52" s="36">
        <f t="shared" si="3"/>
        <v>0</v>
      </c>
      <c r="F52" s="37">
        <f>F54</f>
        <v>0</v>
      </c>
    </row>
    <row r="53" spans="1:6" ht="63" thickBot="1">
      <c r="A53" s="51" t="s">
        <v>155</v>
      </c>
      <c r="B53" s="9" t="s">
        <v>154</v>
      </c>
      <c r="C53" s="10"/>
      <c r="D53" s="39">
        <f t="shared" si="3"/>
        <v>45000</v>
      </c>
      <c r="E53" s="36">
        <f t="shared" si="3"/>
        <v>0</v>
      </c>
      <c r="F53" s="37">
        <f>F54</f>
        <v>0</v>
      </c>
    </row>
    <row r="54" spans="1:6" ht="16.2" thickBot="1">
      <c r="A54" s="51" t="s">
        <v>152</v>
      </c>
      <c r="B54" s="9" t="s">
        <v>156</v>
      </c>
      <c r="C54" s="10"/>
      <c r="D54" s="39">
        <f t="shared" si="3"/>
        <v>45000</v>
      </c>
      <c r="E54" s="36">
        <f t="shared" si="3"/>
        <v>0</v>
      </c>
      <c r="F54" s="37">
        <f>F55</f>
        <v>0</v>
      </c>
    </row>
    <row r="55" spans="1:6" ht="31.8" thickBot="1">
      <c r="A55" s="50" t="s">
        <v>18</v>
      </c>
      <c r="B55" s="9"/>
      <c r="C55" s="10">
        <v>200</v>
      </c>
      <c r="D55" s="39">
        <v>45000</v>
      </c>
      <c r="E55" s="36">
        <v>0</v>
      </c>
      <c r="F55" s="37">
        <f>E55/D55*100</f>
        <v>0</v>
      </c>
    </row>
    <row r="56" spans="1:6" ht="47.4" thickBot="1">
      <c r="A56" s="15" t="s">
        <v>46</v>
      </c>
      <c r="B56" s="12" t="s">
        <v>47</v>
      </c>
      <c r="C56" s="10"/>
      <c r="D56" s="41">
        <f>SUM(D57+D75+D79)</f>
        <v>5491923.2000000002</v>
      </c>
      <c r="E56" s="33">
        <f>SUM(E57+E75+E81)</f>
        <v>987505.52999999991</v>
      </c>
      <c r="F56" s="34">
        <f>E56/D56*100</f>
        <v>17.981051337353005</v>
      </c>
    </row>
    <row r="57" spans="1:6" ht="47.4" thickBot="1">
      <c r="A57" s="29" t="s">
        <v>48</v>
      </c>
      <c r="B57" s="12" t="s">
        <v>49</v>
      </c>
      <c r="C57" s="10"/>
      <c r="D57" s="41">
        <f>SUM(D58+D62+D65+D68)</f>
        <v>4677923.2</v>
      </c>
      <c r="E57" s="33">
        <f>SUM(E58+E62+E65+E68)</f>
        <v>912247.69</v>
      </c>
      <c r="F57" s="34">
        <f>E57/D57*100</f>
        <v>19.501125841484527</v>
      </c>
    </row>
    <row r="58" spans="1:6" ht="16.2" thickBot="1">
      <c r="A58" s="51" t="s">
        <v>50</v>
      </c>
      <c r="B58" s="8" t="s">
        <v>51</v>
      </c>
      <c r="C58" s="10"/>
      <c r="D58" s="40">
        <f>SUM(D59)</f>
        <v>2865000</v>
      </c>
      <c r="E58" s="36">
        <f>SUM(E59)</f>
        <v>900347.69</v>
      </c>
      <c r="F58" s="37">
        <f>F59</f>
        <v>31.425748342059336</v>
      </c>
    </row>
    <row r="59" spans="1:6" ht="47.4" thickBot="1">
      <c r="A59" s="51" t="s">
        <v>112</v>
      </c>
      <c r="B59" s="8" t="s">
        <v>52</v>
      </c>
      <c r="C59" s="8"/>
      <c r="D59" s="40">
        <f>D60+D61</f>
        <v>2865000</v>
      </c>
      <c r="E59" s="36">
        <f>E60+E61</f>
        <v>900347.69</v>
      </c>
      <c r="F59" s="37">
        <f>F60</f>
        <v>31.425748342059336</v>
      </c>
    </row>
    <row r="60" spans="1:6" ht="31.8" thickBot="1">
      <c r="A60" s="50" t="s">
        <v>18</v>
      </c>
      <c r="B60" s="9" t="s">
        <v>19</v>
      </c>
      <c r="C60" s="10">
        <v>200</v>
      </c>
      <c r="D60" s="39">
        <v>2865000</v>
      </c>
      <c r="E60" s="36">
        <v>900347.69</v>
      </c>
      <c r="F60" s="37">
        <f>E60/D60*100</f>
        <v>31.425748342059336</v>
      </c>
    </row>
    <row r="61" spans="1:6" ht="16.2" thickBot="1">
      <c r="A61" s="50" t="s">
        <v>59</v>
      </c>
      <c r="B61" s="9"/>
      <c r="C61" s="10">
        <v>800</v>
      </c>
      <c r="D61" s="39">
        <v>0</v>
      </c>
      <c r="E61" s="36">
        <v>0</v>
      </c>
      <c r="F61" s="37">
        <v>0</v>
      </c>
    </row>
    <row r="62" spans="1:6" ht="16.2" thickBot="1">
      <c r="A62" s="51" t="s">
        <v>53</v>
      </c>
      <c r="B62" s="8" t="s">
        <v>54</v>
      </c>
      <c r="C62" s="11"/>
      <c r="D62" s="40">
        <f>SUM(D63)</f>
        <v>1112727.2</v>
      </c>
      <c r="E62" s="36">
        <f>E63</f>
        <v>11900</v>
      </c>
      <c r="F62" s="37">
        <f>E62/D62*100</f>
        <v>1.0694445143427787</v>
      </c>
    </row>
    <row r="63" spans="1:6" ht="47.4" thickBot="1">
      <c r="A63" s="51" t="s">
        <v>113</v>
      </c>
      <c r="B63" s="8" t="s">
        <v>55</v>
      </c>
      <c r="C63" s="11"/>
      <c r="D63" s="40">
        <f>SUM(D64)</f>
        <v>1112727.2</v>
      </c>
      <c r="E63" s="36">
        <f>SUM(E64)</f>
        <v>11900</v>
      </c>
      <c r="F63" s="37">
        <f>F64</f>
        <v>1.0694445143427787</v>
      </c>
    </row>
    <row r="64" spans="1:6" ht="31.8" thickBot="1">
      <c r="A64" s="50" t="s">
        <v>18</v>
      </c>
      <c r="B64" s="10"/>
      <c r="C64" s="10">
        <v>200</v>
      </c>
      <c r="D64" s="39">
        <v>1112727.2</v>
      </c>
      <c r="E64" s="36">
        <v>11900</v>
      </c>
      <c r="F64" s="37">
        <f>E64/D64*100</f>
        <v>1.0694445143427787</v>
      </c>
    </row>
    <row r="65" spans="1:6" ht="31.8" thickBot="1">
      <c r="A65" s="51" t="s">
        <v>56</v>
      </c>
      <c r="B65" s="8" t="s">
        <v>57</v>
      </c>
      <c r="C65" s="11"/>
      <c r="D65" s="40">
        <f>SUM(D66)</f>
        <v>100000</v>
      </c>
      <c r="E65" s="36">
        <f>E66</f>
        <v>0</v>
      </c>
      <c r="F65" s="37">
        <f>F66</f>
        <v>0</v>
      </c>
    </row>
    <row r="66" spans="1:6" ht="47.4" thickBot="1">
      <c r="A66" s="51" t="s">
        <v>114</v>
      </c>
      <c r="B66" s="8" t="s">
        <v>58</v>
      </c>
      <c r="C66" s="11"/>
      <c r="D66" s="40">
        <f>SUM(D67)</f>
        <v>100000</v>
      </c>
      <c r="E66" s="36">
        <f>E67</f>
        <v>0</v>
      </c>
      <c r="F66" s="37">
        <f>F67</f>
        <v>0</v>
      </c>
    </row>
    <row r="67" spans="1:6" ht="31.8" thickBot="1">
      <c r="A67" s="50" t="s">
        <v>18</v>
      </c>
      <c r="B67" s="10"/>
      <c r="C67" s="10">
        <v>200</v>
      </c>
      <c r="D67" s="39">
        <v>100000</v>
      </c>
      <c r="E67" s="36">
        <v>0</v>
      </c>
      <c r="F67" s="37">
        <f>E67/D67*100</f>
        <v>0</v>
      </c>
    </row>
    <row r="68" spans="1:6" ht="31.8" thickBot="1">
      <c r="A68" s="51" t="s">
        <v>172</v>
      </c>
      <c r="B68" s="10" t="s">
        <v>171</v>
      </c>
      <c r="C68" s="10"/>
      <c r="D68" s="39">
        <f>D69+D71+D73</f>
        <v>600196</v>
      </c>
      <c r="E68" s="36">
        <f>E69+E71+E73</f>
        <v>0</v>
      </c>
      <c r="F68" s="37">
        <f>F70</f>
        <v>0</v>
      </c>
    </row>
    <row r="69" spans="1:6" ht="31.8" thickBot="1">
      <c r="A69" s="51" t="s">
        <v>173</v>
      </c>
      <c r="B69" s="10" t="s">
        <v>170</v>
      </c>
      <c r="C69" s="10"/>
      <c r="D69" s="39">
        <f>D70</f>
        <v>5010</v>
      </c>
      <c r="E69" s="36">
        <v>0</v>
      </c>
      <c r="F69" s="37">
        <v>0</v>
      </c>
    </row>
    <row r="70" spans="1:6" ht="39" customHeight="1" thickBot="1">
      <c r="A70" s="50" t="s">
        <v>18</v>
      </c>
      <c r="B70" s="10"/>
      <c r="C70" s="10">
        <v>200</v>
      </c>
      <c r="D70" s="39">
        <v>5010</v>
      </c>
      <c r="E70" s="36">
        <v>0</v>
      </c>
      <c r="F70" s="37">
        <v>0</v>
      </c>
    </row>
    <row r="71" spans="1:6" ht="39" customHeight="1" thickBot="1">
      <c r="A71" s="51" t="s">
        <v>175</v>
      </c>
      <c r="B71" s="10" t="s">
        <v>174</v>
      </c>
      <c r="C71" s="10"/>
      <c r="D71" s="39">
        <f>D72</f>
        <v>500000</v>
      </c>
      <c r="E71" s="36">
        <f>E72</f>
        <v>0</v>
      </c>
      <c r="F71" s="37">
        <f>F72</f>
        <v>0</v>
      </c>
    </row>
    <row r="72" spans="1:6" ht="39" customHeight="1" thickBot="1">
      <c r="A72" s="50" t="s">
        <v>18</v>
      </c>
      <c r="B72" s="10"/>
      <c r="C72" s="10">
        <v>200</v>
      </c>
      <c r="D72" s="39">
        <v>500000</v>
      </c>
      <c r="E72" s="36">
        <v>0</v>
      </c>
      <c r="F72" s="37">
        <f>E72/D72*100</f>
        <v>0</v>
      </c>
    </row>
    <row r="73" spans="1:6" ht="39" customHeight="1" thickBot="1">
      <c r="A73" s="51" t="s">
        <v>173</v>
      </c>
      <c r="B73" s="10" t="s">
        <v>176</v>
      </c>
      <c r="C73" s="10"/>
      <c r="D73" s="39">
        <f>D74</f>
        <v>95186</v>
      </c>
      <c r="E73" s="36">
        <v>0</v>
      </c>
      <c r="F73" s="37">
        <f>F74</f>
        <v>0</v>
      </c>
    </row>
    <row r="74" spans="1:6" ht="39" customHeight="1" thickBot="1">
      <c r="A74" s="50" t="s">
        <v>18</v>
      </c>
      <c r="B74" s="10"/>
      <c r="C74" s="10">
        <v>200</v>
      </c>
      <c r="D74" s="39">
        <v>95186</v>
      </c>
      <c r="E74" s="36">
        <v>0</v>
      </c>
      <c r="F74" s="37">
        <v>0</v>
      </c>
    </row>
    <row r="75" spans="1:6" ht="31.8" thickBot="1">
      <c r="A75" s="30" t="s">
        <v>144</v>
      </c>
      <c r="B75" s="13" t="s">
        <v>143</v>
      </c>
      <c r="C75" s="43"/>
      <c r="D75" s="41">
        <f>D78</f>
        <v>619000</v>
      </c>
      <c r="E75" s="33">
        <f t="shared" ref="E75:F77" si="4">E76</f>
        <v>75257.84</v>
      </c>
      <c r="F75" s="34">
        <f t="shared" si="4"/>
        <v>12.157970920840064</v>
      </c>
    </row>
    <row r="76" spans="1:6" ht="31.8" thickBot="1">
      <c r="A76" s="51" t="s">
        <v>145</v>
      </c>
      <c r="B76" s="11" t="s">
        <v>146</v>
      </c>
      <c r="C76" s="10"/>
      <c r="D76" s="40">
        <f>D78</f>
        <v>619000</v>
      </c>
      <c r="E76" s="36">
        <f t="shared" si="4"/>
        <v>75257.84</v>
      </c>
      <c r="F76" s="37">
        <f t="shared" si="4"/>
        <v>12.157970920840064</v>
      </c>
    </row>
    <row r="77" spans="1:6" ht="47.4" thickBot="1">
      <c r="A77" s="51" t="s">
        <v>147</v>
      </c>
      <c r="B77" s="11" t="s">
        <v>148</v>
      </c>
      <c r="C77" s="10"/>
      <c r="D77" s="40">
        <f>D78</f>
        <v>619000</v>
      </c>
      <c r="E77" s="36">
        <f t="shared" si="4"/>
        <v>75257.84</v>
      </c>
      <c r="F77" s="37">
        <f t="shared" si="4"/>
        <v>12.157970920840064</v>
      </c>
    </row>
    <row r="78" spans="1:6" ht="16.2" thickBot="1">
      <c r="A78" s="50" t="s">
        <v>59</v>
      </c>
      <c r="B78" s="10"/>
      <c r="C78" s="10">
        <v>800</v>
      </c>
      <c r="D78" s="40">
        <v>619000</v>
      </c>
      <c r="E78" s="36">
        <v>75257.84</v>
      </c>
      <c r="F78" s="37">
        <f>E78/D78*100</f>
        <v>12.157970920840064</v>
      </c>
    </row>
    <row r="79" spans="1:6" ht="60" customHeight="1" thickBot="1">
      <c r="A79" s="56" t="s">
        <v>180</v>
      </c>
      <c r="B79" s="13" t="s">
        <v>178</v>
      </c>
      <c r="C79" s="13"/>
      <c r="D79" s="41">
        <f>D82</f>
        <v>195000</v>
      </c>
      <c r="E79" s="33">
        <f>E80</f>
        <v>0</v>
      </c>
      <c r="F79" s="34">
        <v>0</v>
      </c>
    </row>
    <row r="80" spans="1:6" ht="47.4" customHeight="1" thickBot="1">
      <c r="A80" s="55" t="s">
        <v>181</v>
      </c>
      <c r="B80" s="11" t="s">
        <v>179</v>
      </c>
      <c r="C80" s="10"/>
      <c r="D80" s="40">
        <f>D81</f>
        <v>195000</v>
      </c>
      <c r="E80" s="36">
        <f>E81</f>
        <v>0</v>
      </c>
      <c r="F80" s="37">
        <v>0</v>
      </c>
    </row>
    <row r="81" spans="1:6" ht="16.2" thickBot="1">
      <c r="A81" s="51" t="s">
        <v>182</v>
      </c>
      <c r="B81" s="11" t="s">
        <v>177</v>
      </c>
      <c r="C81" s="10"/>
      <c r="D81" s="40">
        <f>D82</f>
        <v>195000</v>
      </c>
      <c r="E81" s="36">
        <f>E82</f>
        <v>0</v>
      </c>
      <c r="F81" s="37">
        <v>0</v>
      </c>
    </row>
    <row r="82" spans="1:6" ht="31.8" thickBot="1">
      <c r="A82" s="50" t="s">
        <v>18</v>
      </c>
      <c r="B82" s="10"/>
      <c r="C82" s="10">
        <v>200</v>
      </c>
      <c r="D82" s="40">
        <v>195000</v>
      </c>
      <c r="E82" s="36">
        <v>0</v>
      </c>
      <c r="F82" s="37">
        <v>0</v>
      </c>
    </row>
    <row r="83" spans="1:6" ht="47.4" thickBot="1">
      <c r="A83" s="15" t="s">
        <v>60</v>
      </c>
      <c r="B83" s="12" t="s">
        <v>61</v>
      </c>
      <c r="C83" s="13"/>
      <c r="D83" s="41">
        <f>SUM(D84+D94+D99)</f>
        <v>6305125</v>
      </c>
      <c r="E83" s="33">
        <f>E84+E97</f>
        <v>270920.94999999995</v>
      </c>
      <c r="F83" s="34">
        <f>E83/D83*100</f>
        <v>4.2968370968061684</v>
      </c>
    </row>
    <row r="84" spans="1:6" ht="78.599999999999994" thickBot="1">
      <c r="A84" s="29" t="s">
        <v>115</v>
      </c>
      <c r="B84" s="12" t="s">
        <v>62</v>
      </c>
      <c r="C84" s="10"/>
      <c r="D84" s="40">
        <f>SUM(D85)</f>
        <v>6052125</v>
      </c>
      <c r="E84" s="36">
        <f>SUM(E85)</f>
        <v>265226.94999999995</v>
      </c>
      <c r="F84" s="37">
        <f>F85</f>
        <v>4.3823772641840666</v>
      </c>
    </row>
    <row r="85" spans="1:6" ht="94.2" thickBot="1">
      <c r="A85" s="16" t="s">
        <v>63</v>
      </c>
      <c r="B85" s="8" t="s">
        <v>64</v>
      </c>
      <c r="C85" s="11"/>
      <c r="D85" s="40">
        <f>SUM(D86+D88+D90+D92)</f>
        <v>6052125</v>
      </c>
      <c r="E85" s="36">
        <f>E86+E88+E90+E92</f>
        <v>265226.94999999995</v>
      </c>
      <c r="F85" s="37">
        <f>E85/D85*100</f>
        <v>4.3823772641840666</v>
      </c>
    </row>
    <row r="86" spans="1:6" ht="78.599999999999994" thickBot="1">
      <c r="A86" s="51" t="s">
        <v>116</v>
      </c>
      <c r="B86" s="8" t="s">
        <v>65</v>
      </c>
      <c r="C86" s="11"/>
      <c r="D86" s="40">
        <f>SUM(D87)</f>
        <v>2093687</v>
      </c>
      <c r="E86" s="36">
        <f>SUM(E87)</f>
        <v>185542.83</v>
      </c>
      <c r="F86" s="37">
        <f>F87</f>
        <v>8.8620137585035383</v>
      </c>
    </row>
    <row r="87" spans="1:6" ht="31.8" thickBot="1">
      <c r="A87" s="50" t="s">
        <v>18</v>
      </c>
      <c r="B87" s="8"/>
      <c r="C87" s="10">
        <v>200</v>
      </c>
      <c r="D87" s="39">
        <v>2093687</v>
      </c>
      <c r="E87" s="36">
        <v>185542.83</v>
      </c>
      <c r="F87" s="37">
        <f>E87/D87*100</f>
        <v>8.8620137585035383</v>
      </c>
    </row>
    <row r="88" spans="1:6" ht="31.8" thickBot="1">
      <c r="A88" s="51" t="s">
        <v>66</v>
      </c>
      <c r="B88" s="8" t="s">
        <v>67</v>
      </c>
      <c r="C88" s="11"/>
      <c r="D88" s="40">
        <f>SUM(D89)</f>
        <v>979176</v>
      </c>
      <c r="E88" s="36">
        <f>E89</f>
        <v>79684.12</v>
      </c>
      <c r="F88" s="37">
        <f>F89</f>
        <v>8.1378751113180883</v>
      </c>
    </row>
    <row r="89" spans="1:6" ht="31.8" thickBot="1">
      <c r="A89" s="50" t="s">
        <v>18</v>
      </c>
      <c r="B89" s="8"/>
      <c r="C89" s="11">
        <v>200</v>
      </c>
      <c r="D89" s="40">
        <v>979176</v>
      </c>
      <c r="E89" s="36">
        <v>79684.12</v>
      </c>
      <c r="F89" s="37">
        <f>E89/D89*100</f>
        <v>8.1378751113180883</v>
      </c>
    </row>
    <row r="90" spans="1:6" ht="31.8" thickBot="1">
      <c r="A90" s="51" t="s">
        <v>140</v>
      </c>
      <c r="B90" s="8" t="s">
        <v>139</v>
      </c>
      <c r="C90" s="11"/>
      <c r="D90" s="40">
        <f>D91</f>
        <v>148963</v>
      </c>
      <c r="E90" s="36">
        <f>E91</f>
        <v>0</v>
      </c>
      <c r="F90" s="37">
        <f>F91</f>
        <v>0</v>
      </c>
    </row>
    <row r="91" spans="1:6" ht="31.8" thickBot="1">
      <c r="A91" s="50" t="s">
        <v>18</v>
      </c>
      <c r="B91" s="8"/>
      <c r="C91" s="11">
        <v>200</v>
      </c>
      <c r="D91" s="40">
        <v>148963</v>
      </c>
      <c r="E91" s="36">
        <v>0</v>
      </c>
      <c r="F91" s="37">
        <f>E91/D91*100</f>
        <v>0</v>
      </c>
    </row>
    <row r="92" spans="1:6" ht="31.8" thickBot="1">
      <c r="A92" s="51" t="s">
        <v>68</v>
      </c>
      <c r="B92" s="8" t="s">
        <v>69</v>
      </c>
      <c r="C92" s="11"/>
      <c r="D92" s="40">
        <f>D93</f>
        <v>2830299</v>
      </c>
      <c r="E92" s="36">
        <f>E93</f>
        <v>0</v>
      </c>
      <c r="F92" s="37">
        <f>F93</f>
        <v>0</v>
      </c>
    </row>
    <row r="93" spans="1:6" ht="31.8" thickBot="1">
      <c r="A93" s="51" t="s">
        <v>18</v>
      </c>
      <c r="B93" s="8"/>
      <c r="C93" s="11">
        <v>200</v>
      </c>
      <c r="D93" s="40">
        <v>2830299</v>
      </c>
      <c r="E93" s="36">
        <v>0</v>
      </c>
      <c r="F93" s="37">
        <f>E93/D93*100</f>
        <v>0</v>
      </c>
    </row>
    <row r="94" spans="1:6" ht="15.75" customHeight="1">
      <c r="A94" s="68" t="s">
        <v>118</v>
      </c>
      <c r="B94" s="70" t="s">
        <v>70</v>
      </c>
      <c r="C94" s="78"/>
      <c r="D94" s="72">
        <f>SUM(D96)</f>
        <v>153000</v>
      </c>
      <c r="E94" s="74">
        <f>E96</f>
        <v>5694</v>
      </c>
      <c r="F94" s="76">
        <f>F96</f>
        <v>3.72156862745098</v>
      </c>
    </row>
    <row r="95" spans="1:6" ht="30" customHeight="1" thickBot="1">
      <c r="A95" s="69"/>
      <c r="B95" s="71"/>
      <c r="C95" s="79"/>
      <c r="D95" s="73"/>
      <c r="E95" s="75"/>
      <c r="F95" s="77"/>
    </row>
    <row r="96" spans="1:6" ht="16.2" thickBot="1">
      <c r="A96" s="51" t="s">
        <v>71</v>
      </c>
      <c r="B96" s="8" t="s">
        <v>72</v>
      </c>
      <c r="C96" s="11"/>
      <c r="D96" s="40">
        <f>SUM(D97)</f>
        <v>153000</v>
      </c>
      <c r="E96" s="36">
        <f>E97</f>
        <v>5694</v>
      </c>
      <c r="F96" s="37">
        <f>F97</f>
        <v>3.72156862745098</v>
      </c>
    </row>
    <row r="97" spans="1:6" ht="47.4" thickBot="1">
      <c r="A97" s="16" t="s">
        <v>111</v>
      </c>
      <c r="B97" s="8" t="s">
        <v>73</v>
      </c>
      <c r="C97" s="11"/>
      <c r="D97" s="40">
        <f>D98</f>
        <v>153000</v>
      </c>
      <c r="E97" s="36">
        <f>E98</f>
        <v>5694</v>
      </c>
      <c r="F97" s="37">
        <f>F98</f>
        <v>3.72156862745098</v>
      </c>
    </row>
    <row r="98" spans="1:6" ht="31.8" thickBot="1">
      <c r="A98" s="50" t="s">
        <v>18</v>
      </c>
      <c r="B98" s="8"/>
      <c r="C98" s="11">
        <v>200</v>
      </c>
      <c r="D98" s="40">
        <v>153000</v>
      </c>
      <c r="E98" s="36">
        <v>5694</v>
      </c>
      <c r="F98" s="37">
        <f>E98/D98*100</f>
        <v>3.72156862745098</v>
      </c>
    </row>
    <row r="99" spans="1:6" ht="78.599999999999994" thickBot="1">
      <c r="A99" s="30" t="s">
        <v>186</v>
      </c>
      <c r="B99" s="12" t="s">
        <v>185</v>
      </c>
      <c r="C99" s="13"/>
      <c r="D99" s="41">
        <f>D102</f>
        <v>100000</v>
      </c>
      <c r="E99" s="33">
        <f>E102</f>
        <v>0</v>
      </c>
      <c r="F99" s="34">
        <f>F102</f>
        <v>0</v>
      </c>
    </row>
    <row r="100" spans="1:6" ht="47.4" thickBot="1">
      <c r="A100" s="51" t="s">
        <v>187</v>
      </c>
      <c r="B100" s="8" t="s">
        <v>184</v>
      </c>
      <c r="C100" s="11"/>
      <c r="D100" s="40">
        <f>D101</f>
        <v>100000</v>
      </c>
      <c r="E100" s="36">
        <f>E101</f>
        <v>0</v>
      </c>
      <c r="F100" s="37">
        <f>F102</f>
        <v>0</v>
      </c>
    </row>
    <row r="101" spans="1:6" ht="79.2" customHeight="1" thickBot="1">
      <c r="A101" s="51" t="s">
        <v>188</v>
      </c>
      <c r="B101" s="8" t="s">
        <v>183</v>
      </c>
      <c r="C101" s="11"/>
      <c r="D101" s="40">
        <f>D102</f>
        <v>100000</v>
      </c>
      <c r="E101" s="36">
        <f>E102</f>
        <v>0</v>
      </c>
      <c r="F101" s="37">
        <f>F100</f>
        <v>0</v>
      </c>
    </row>
    <row r="102" spans="1:6" ht="31.8" thickBot="1">
      <c r="A102" s="50" t="s">
        <v>18</v>
      </c>
      <c r="B102" s="8"/>
      <c r="C102" s="11">
        <v>200</v>
      </c>
      <c r="D102" s="40">
        <v>100000</v>
      </c>
      <c r="E102" s="36">
        <v>0</v>
      </c>
      <c r="F102" s="37">
        <v>0</v>
      </c>
    </row>
    <row r="103" spans="1:6" ht="63" thickBot="1">
      <c r="A103" s="29" t="s">
        <v>74</v>
      </c>
      <c r="B103" s="12" t="s">
        <v>75</v>
      </c>
      <c r="C103" s="13"/>
      <c r="D103" s="41">
        <f>SUM(D104+D114)</f>
        <v>941640</v>
      </c>
      <c r="E103" s="33">
        <f>SUM(E104+E114)</f>
        <v>233919.09</v>
      </c>
      <c r="F103" s="34">
        <f>E103/D103*100</f>
        <v>24.84166879062062</v>
      </c>
    </row>
    <row r="104" spans="1:6" ht="47.4" thickBot="1">
      <c r="A104" s="51" t="s">
        <v>76</v>
      </c>
      <c r="B104" s="8" t="s">
        <v>77</v>
      </c>
      <c r="C104" s="13"/>
      <c r="D104" s="40">
        <f>SUM(D105+D109)</f>
        <v>308640</v>
      </c>
      <c r="E104" s="36">
        <f>SUM(E105+E109)</f>
        <v>109720.4</v>
      </c>
      <c r="F104" s="37">
        <f>E104/D104*100</f>
        <v>35.549637117677548</v>
      </c>
    </row>
    <row r="105" spans="1:6" ht="31.8" thickBot="1">
      <c r="A105" s="51" t="s">
        <v>78</v>
      </c>
      <c r="B105" s="8" t="s">
        <v>79</v>
      </c>
      <c r="C105" s="13"/>
      <c r="D105" s="40">
        <f>SUM(D106)</f>
        <v>32000</v>
      </c>
      <c r="E105" s="36">
        <f>SUM(E106)</f>
        <v>29760</v>
      </c>
      <c r="F105" s="37">
        <f>F106</f>
        <v>93</v>
      </c>
    </row>
    <row r="106" spans="1:6" ht="31.8" thickBot="1">
      <c r="A106" s="51" t="s">
        <v>80</v>
      </c>
      <c r="B106" s="8" t="s">
        <v>81</v>
      </c>
      <c r="C106" s="13"/>
      <c r="D106" s="40">
        <f>SUM(D107+D108)</f>
        <v>32000</v>
      </c>
      <c r="E106" s="36">
        <f>E108+E107</f>
        <v>29760</v>
      </c>
      <c r="F106" s="37">
        <f>E106/D106*100</f>
        <v>93</v>
      </c>
    </row>
    <row r="107" spans="1:6" ht="31.8" thickBot="1">
      <c r="A107" s="50" t="s">
        <v>18</v>
      </c>
      <c r="B107" s="8"/>
      <c r="C107" s="10">
        <v>200</v>
      </c>
      <c r="D107" s="39">
        <v>2840</v>
      </c>
      <c r="E107" s="36">
        <v>600</v>
      </c>
      <c r="F107" s="37">
        <f>E107/D107*100</f>
        <v>21.12676056338028</v>
      </c>
    </row>
    <row r="108" spans="1:6" ht="16.2" thickBot="1">
      <c r="A108" s="50" t="s">
        <v>59</v>
      </c>
      <c r="B108" s="8"/>
      <c r="C108" s="10">
        <v>800</v>
      </c>
      <c r="D108" s="39">
        <v>29160</v>
      </c>
      <c r="E108" s="36">
        <v>29160</v>
      </c>
      <c r="F108" s="37">
        <v>100</v>
      </c>
    </row>
    <row r="109" spans="1:6" ht="63" thickBot="1">
      <c r="A109" s="51" t="s">
        <v>82</v>
      </c>
      <c r="B109" s="8" t="s">
        <v>83</v>
      </c>
      <c r="C109" s="13"/>
      <c r="D109" s="40">
        <f>SUM(D110+D112)</f>
        <v>276640</v>
      </c>
      <c r="E109" s="36">
        <f>SUM(E110+E112)</f>
        <v>79960.399999999994</v>
      </c>
      <c r="F109" s="37">
        <f>E109/D109*100</f>
        <v>28.90413533834586</v>
      </c>
    </row>
    <row r="110" spans="1:6" ht="31.8" thickBot="1">
      <c r="A110" s="16" t="s">
        <v>84</v>
      </c>
      <c r="B110" s="8" t="s">
        <v>85</v>
      </c>
      <c r="C110" s="8"/>
      <c r="D110" s="40">
        <f>SUM(D111)</f>
        <v>96640</v>
      </c>
      <c r="E110" s="36">
        <f>SUM(E111)</f>
        <v>46990</v>
      </c>
      <c r="F110" s="37">
        <v>95.5</v>
      </c>
    </row>
    <row r="111" spans="1:6" ht="31.8" thickBot="1">
      <c r="A111" s="50" t="s">
        <v>18</v>
      </c>
      <c r="B111" s="9"/>
      <c r="C111" s="9">
        <v>200</v>
      </c>
      <c r="D111" s="39">
        <v>96640</v>
      </c>
      <c r="E111" s="36">
        <v>46990</v>
      </c>
      <c r="F111" s="37">
        <f>E111/D111*100</f>
        <v>48.623758278145694</v>
      </c>
    </row>
    <row r="112" spans="1:6" ht="31.8" thickBot="1">
      <c r="A112" s="51" t="s">
        <v>86</v>
      </c>
      <c r="B112" s="8" t="s">
        <v>87</v>
      </c>
      <c r="C112" s="8"/>
      <c r="D112" s="40">
        <f>SUM(D113)</f>
        <v>180000</v>
      </c>
      <c r="E112" s="36">
        <f>SUM(E113)</f>
        <v>32970.400000000001</v>
      </c>
      <c r="F112" s="37">
        <f>F113</f>
        <v>18.31688888888889</v>
      </c>
    </row>
    <row r="113" spans="1:6" ht="31.8" thickBot="1">
      <c r="A113" s="50" t="s">
        <v>18</v>
      </c>
      <c r="B113" s="9"/>
      <c r="C113" s="9">
        <v>200</v>
      </c>
      <c r="D113" s="39">
        <v>180000</v>
      </c>
      <c r="E113" s="36">
        <v>32970.400000000001</v>
      </c>
      <c r="F113" s="37">
        <f>E113/D113*100</f>
        <v>18.31688888888889</v>
      </c>
    </row>
    <row r="114" spans="1:6" ht="47.4" thickBot="1">
      <c r="A114" s="29" t="s">
        <v>117</v>
      </c>
      <c r="B114" s="8" t="s">
        <v>89</v>
      </c>
      <c r="C114" s="8"/>
      <c r="D114" s="40">
        <f>SUM(D115)</f>
        <v>633000</v>
      </c>
      <c r="E114" s="36">
        <f>SUM(E115)</f>
        <v>124198.69</v>
      </c>
      <c r="F114" s="37">
        <f>F115</f>
        <v>19.620646129541864</v>
      </c>
    </row>
    <row r="115" spans="1:6" ht="31.8" thickBot="1">
      <c r="A115" s="51" t="s">
        <v>90</v>
      </c>
      <c r="B115" s="8" t="s">
        <v>91</v>
      </c>
      <c r="C115" s="8"/>
      <c r="D115" s="40">
        <f>SUM(D116+D119+D121)</f>
        <v>633000</v>
      </c>
      <c r="E115" s="36">
        <f>SUM(E116+E119+E121)</f>
        <v>124198.69</v>
      </c>
      <c r="F115" s="37">
        <f>E115/D115*100</f>
        <v>19.620646129541864</v>
      </c>
    </row>
    <row r="116" spans="1:6" ht="47.4" thickBot="1">
      <c r="A116" s="16" t="s">
        <v>34</v>
      </c>
      <c r="B116" s="8" t="s">
        <v>92</v>
      </c>
      <c r="C116" s="8"/>
      <c r="D116" s="40">
        <f>SUM(D117:D118)</f>
        <v>293000</v>
      </c>
      <c r="E116" s="36">
        <f>SUM(E117+E118)</f>
        <v>59591</v>
      </c>
      <c r="F116" s="37">
        <f>E116/D116*100</f>
        <v>20.338225255972699</v>
      </c>
    </row>
    <row r="117" spans="1:6" ht="31.8" thickBot="1">
      <c r="A117" s="50" t="s">
        <v>18</v>
      </c>
      <c r="B117" s="8"/>
      <c r="C117" s="9">
        <v>200</v>
      </c>
      <c r="D117" s="39">
        <v>33000</v>
      </c>
      <c r="E117" s="36">
        <v>0</v>
      </c>
      <c r="F117" s="37">
        <f>E117/D117*100</f>
        <v>0</v>
      </c>
    </row>
    <row r="118" spans="1:6" ht="16.2" thickBot="1">
      <c r="A118" s="50" t="s">
        <v>59</v>
      </c>
      <c r="B118" s="9"/>
      <c r="C118" s="9">
        <v>800</v>
      </c>
      <c r="D118" s="39">
        <v>260000</v>
      </c>
      <c r="E118" s="36">
        <v>59591</v>
      </c>
      <c r="F118" s="37">
        <f>E118/D118*100</f>
        <v>22.919615384615387</v>
      </c>
    </row>
    <row r="119" spans="1:6" ht="47.4" thickBot="1">
      <c r="A119" s="16" t="s">
        <v>93</v>
      </c>
      <c r="B119" s="8" t="s">
        <v>94</v>
      </c>
      <c r="C119" s="10"/>
      <c r="D119" s="40">
        <f>SUM(D120)</f>
        <v>50000</v>
      </c>
      <c r="E119" s="36">
        <f>SUM(E120)</f>
        <v>0</v>
      </c>
      <c r="F119" s="37">
        <v>100</v>
      </c>
    </row>
    <row r="120" spans="1:6" ht="31.8" thickBot="1">
      <c r="A120" s="50" t="s">
        <v>18</v>
      </c>
      <c r="B120" s="9"/>
      <c r="C120" s="9">
        <v>200</v>
      </c>
      <c r="D120" s="39">
        <v>50000</v>
      </c>
      <c r="E120" s="36">
        <v>0</v>
      </c>
      <c r="F120" s="37">
        <v>100</v>
      </c>
    </row>
    <row r="121" spans="1:6" ht="31.8" thickBot="1">
      <c r="A121" s="50" t="s">
        <v>149</v>
      </c>
      <c r="B121" s="9" t="s">
        <v>150</v>
      </c>
      <c r="C121" s="9"/>
      <c r="D121" s="39">
        <f>D122+D123</f>
        <v>290000</v>
      </c>
      <c r="E121" s="36">
        <f>E122+E123</f>
        <v>64607.69</v>
      </c>
      <c r="F121" s="37">
        <f>E121/D121*100</f>
        <v>22.27851379310345</v>
      </c>
    </row>
    <row r="122" spans="1:6" ht="31.8" thickBot="1">
      <c r="A122" s="50" t="s">
        <v>18</v>
      </c>
      <c r="B122" s="9"/>
      <c r="C122" s="9">
        <v>200</v>
      </c>
      <c r="D122" s="39">
        <v>290000</v>
      </c>
      <c r="E122" s="36">
        <v>64607.69</v>
      </c>
      <c r="F122" s="37">
        <f>E122/D122*100</f>
        <v>22.27851379310345</v>
      </c>
    </row>
    <row r="123" spans="1:6" ht="16.2" thickBot="1">
      <c r="A123" s="50" t="s">
        <v>59</v>
      </c>
      <c r="B123" s="9"/>
      <c r="C123" s="9">
        <v>800</v>
      </c>
      <c r="D123" s="39">
        <v>0</v>
      </c>
      <c r="E123" s="36">
        <v>0</v>
      </c>
      <c r="F123" s="37">
        <v>0</v>
      </c>
    </row>
    <row r="124" spans="1:6" ht="63" thickBot="1">
      <c r="A124" s="29" t="s">
        <v>130</v>
      </c>
      <c r="B124" s="12" t="s">
        <v>131</v>
      </c>
      <c r="C124" s="17"/>
      <c r="D124" s="41">
        <f>SUM(D125)</f>
        <v>1738937</v>
      </c>
      <c r="E124" s="33">
        <f>SUM(E125)</f>
        <v>0</v>
      </c>
      <c r="F124" s="34">
        <f>E124/D124*100</f>
        <v>0</v>
      </c>
    </row>
    <row r="125" spans="1:6" ht="47.4" thickBot="1">
      <c r="A125" s="50" t="s">
        <v>132</v>
      </c>
      <c r="B125" s="9" t="s">
        <v>133</v>
      </c>
      <c r="C125" s="9"/>
      <c r="D125" s="39">
        <f>D126+D128</f>
        <v>1738937</v>
      </c>
      <c r="E125" s="36">
        <f>E126+E128</f>
        <v>0</v>
      </c>
      <c r="F125" s="37">
        <f>E125/D125*100</f>
        <v>0</v>
      </c>
    </row>
    <row r="126" spans="1:6" ht="31.8" thickBot="1">
      <c r="A126" s="50" t="s">
        <v>136</v>
      </c>
      <c r="B126" s="9" t="s">
        <v>151</v>
      </c>
      <c r="C126" s="9"/>
      <c r="D126" s="39">
        <f>SUM(D127)</f>
        <v>1652681</v>
      </c>
      <c r="E126" s="36">
        <f>E127</f>
        <v>0</v>
      </c>
      <c r="F126" s="37">
        <f>F127</f>
        <v>0</v>
      </c>
    </row>
    <row r="127" spans="1:6" ht="31.8" thickBot="1">
      <c r="A127" s="50" t="s">
        <v>18</v>
      </c>
      <c r="B127" s="9"/>
      <c r="C127" s="9">
        <v>200</v>
      </c>
      <c r="D127" s="39">
        <v>1652681</v>
      </c>
      <c r="E127" s="36">
        <v>0</v>
      </c>
      <c r="F127" s="37">
        <f>E127/D127*100</f>
        <v>0</v>
      </c>
    </row>
    <row r="128" spans="1:6" ht="100.2" customHeight="1" thickBot="1">
      <c r="A128" s="50" t="s">
        <v>134</v>
      </c>
      <c r="B128" s="9" t="s">
        <v>135</v>
      </c>
      <c r="C128" s="9"/>
      <c r="D128" s="39">
        <f>D129</f>
        <v>86256</v>
      </c>
      <c r="E128" s="36">
        <f>E129</f>
        <v>0</v>
      </c>
      <c r="F128" s="37">
        <f>F129</f>
        <v>0</v>
      </c>
    </row>
    <row r="129" spans="1:6" ht="47.4" thickBot="1">
      <c r="A129" s="50" t="s">
        <v>137</v>
      </c>
      <c r="B129" s="9" t="s">
        <v>138</v>
      </c>
      <c r="C129" s="9"/>
      <c r="D129" s="39">
        <f>SUM(D130)</f>
        <v>86256</v>
      </c>
      <c r="E129" s="36">
        <f>E130</f>
        <v>0</v>
      </c>
      <c r="F129" s="37">
        <f>F130</f>
        <v>0</v>
      </c>
    </row>
    <row r="130" spans="1:6" ht="31.8" thickBot="1">
      <c r="A130" s="50" t="s">
        <v>18</v>
      </c>
      <c r="B130" s="9"/>
      <c r="C130" s="9">
        <v>200</v>
      </c>
      <c r="D130" s="39">
        <v>86256</v>
      </c>
      <c r="E130" s="36">
        <v>0</v>
      </c>
      <c r="F130" s="37">
        <f>E130/D130*100</f>
        <v>0</v>
      </c>
    </row>
    <row r="131" spans="1:6" ht="16.2" thickBot="1">
      <c r="A131" s="29" t="s">
        <v>95</v>
      </c>
      <c r="B131" s="12" t="s">
        <v>96</v>
      </c>
      <c r="C131" s="12"/>
      <c r="D131" s="41">
        <f>D132+D134+D136+D140+D142+D145+D149+D152+D155+D157+D159</f>
        <v>9126518</v>
      </c>
      <c r="E131" s="33">
        <f>E134+E136+E140+E145+E149+E152+E155+E159+E157+E143</f>
        <v>2232081.16</v>
      </c>
      <c r="F131" s="34">
        <f>E131/D131*100</f>
        <v>24.457094808775924</v>
      </c>
    </row>
    <row r="132" spans="1:6" ht="31.8" thickBot="1">
      <c r="A132" s="47" t="s">
        <v>127</v>
      </c>
      <c r="B132" s="8" t="s">
        <v>128</v>
      </c>
      <c r="C132" s="12"/>
      <c r="D132" s="40">
        <f>SUM(D133)</f>
        <v>6000</v>
      </c>
      <c r="E132" s="36">
        <f>SUM(E133)</f>
        <v>0</v>
      </c>
      <c r="F132" s="37">
        <f>F133</f>
        <v>0</v>
      </c>
    </row>
    <row r="133" spans="1:6" ht="31.8" thickBot="1">
      <c r="A133" s="50" t="s">
        <v>18</v>
      </c>
      <c r="B133" s="12"/>
      <c r="C133" s="9">
        <v>200</v>
      </c>
      <c r="D133" s="39">
        <v>6000</v>
      </c>
      <c r="E133" s="36">
        <v>0</v>
      </c>
      <c r="F133" s="37">
        <f t="shared" ref="F133:F139" si="5">E133/D133*100</f>
        <v>0</v>
      </c>
    </row>
    <row r="134" spans="1:6" ht="16.2" thickBot="1">
      <c r="A134" s="16" t="s">
        <v>97</v>
      </c>
      <c r="B134" s="8" t="s">
        <v>98</v>
      </c>
      <c r="C134" s="9"/>
      <c r="D134" s="40">
        <f>SUM(D135)</f>
        <v>895000</v>
      </c>
      <c r="E134" s="36">
        <f>SUM(E135)</f>
        <v>194214.9</v>
      </c>
      <c r="F134" s="37">
        <f t="shared" si="5"/>
        <v>21.699988826815641</v>
      </c>
    </row>
    <row r="135" spans="1:6" ht="78.599999999999994" thickBot="1">
      <c r="A135" s="50" t="s">
        <v>30</v>
      </c>
      <c r="B135" s="9"/>
      <c r="C135" s="9">
        <v>100</v>
      </c>
      <c r="D135" s="39">
        <v>895000</v>
      </c>
      <c r="E135" s="36">
        <v>194214.9</v>
      </c>
      <c r="F135" s="37">
        <f t="shared" si="5"/>
        <v>21.699988826815641</v>
      </c>
    </row>
    <row r="136" spans="1:6" ht="16.2" thickBot="1">
      <c r="A136" s="16" t="s">
        <v>99</v>
      </c>
      <c r="B136" s="8" t="s">
        <v>100</v>
      </c>
      <c r="C136" s="9"/>
      <c r="D136" s="40">
        <f>D137+D138+D139</f>
        <v>3802000</v>
      </c>
      <c r="E136" s="36">
        <f>SUM(E137+E138+E139)</f>
        <v>828979.3600000001</v>
      </c>
      <c r="F136" s="37">
        <f t="shared" si="5"/>
        <v>21.803770647027886</v>
      </c>
    </row>
    <row r="137" spans="1:6" ht="78.599999999999994" thickBot="1">
      <c r="A137" s="50" t="s">
        <v>30</v>
      </c>
      <c r="B137" s="9"/>
      <c r="C137" s="9">
        <v>100</v>
      </c>
      <c r="D137" s="39">
        <v>3281816</v>
      </c>
      <c r="E137" s="36">
        <v>715762.12</v>
      </c>
      <c r="F137" s="37">
        <f t="shared" si="5"/>
        <v>21.809940593866322</v>
      </c>
    </row>
    <row r="138" spans="1:6" ht="31.8" thickBot="1">
      <c r="A138" s="50" t="s">
        <v>18</v>
      </c>
      <c r="B138" s="9"/>
      <c r="C138" s="9">
        <v>200</v>
      </c>
      <c r="D138" s="39">
        <v>510184</v>
      </c>
      <c r="E138" s="36">
        <v>112073.69</v>
      </c>
      <c r="F138" s="37">
        <f t="shared" si="5"/>
        <v>21.967307873237889</v>
      </c>
    </row>
    <row r="139" spans="1:6" ht="16.2" thickBot="1">
      <c r="A139" s="50" t="s">
        <v>59</v>
      </c>
      <c r="B139" s="9"/>
      <c r="C139" s="9">
        <v>800</v>
      </c>
      <c r="D139" s="39">
        <v>10000</v>
      </c>
      <c r="E139" s="36">
        <v>1143.55</v>
      </c>
      <c r="F139" s="37">
        <f t="shared" si="5"/>
        <v>11.435499999999999</v>
      </c>
    </row>
    <row r="140" spans="1:6" ht="31.8" thickBot="1">
      <c r="A140" s="51" t="s">
        <v>158</v>
      </c>
      <c r="B140" s="9" t="s">
        <v>157</v>
      </c>
      <c r="C140" s="9"/>
      <c r="D140" s="39">
        <f>D141</f>
        <v>74000</v>
      </c>
      <c r="E140" s="36">
        <f>E141</f>
        <v>21677.53</v>
      </c>
      <c r="F140" s="37">
        <f>F141</f>
        <v>29.293959459459458</v>
      </c>
    </row>
    <row r="141" spans="1:6" ht="16.2" thickBot="1">
      <c r="A141" s="50" t="s">
        <v>10</v>
      </c>
      <c r="B141" s="9"/>
      <c r="C141" s="9">
        <v>300</v>
      </c>
      <c r="D141" s="39">
        <v>74000</v>
      </c>
      <c r="E141" s="36">
        <v>21677.53</v>
      </c>
      <c r="F141" s="37">
        <f>E141/D141*100</f>
        <v>29.293959459459458</v>
      </c>
    </row>
    <row r="142" spans="1:6" ht="16.2" thickBot="1">
      <c r="A142" s="16" t="s">
        <v>101</v>
      </c>
      <c r="B142" s="8" t="s">
        <v>102</v>
      </c>
      <c r="C142" s="9"/>
      <c r="D142" s="40">
        <f>D143</f>
        <v>50000</v>
      </c>
      <c r="E142" s="36">
        <f>E143</f>
        <v>1000</v>
      </c>
      <c r="F142" s="37">
        <f>E142/D142*100</f>
        <v>2</v>
      </c>
    </row>
    <row r="143" spans="1:6" ht="31.8" thickBot="1">
      <c r="A143" s="50" t="s">
        <v>18</v>
      </c>
      <c r="B143" s="8"/>
      <c r="C143" s="9">
        <v>200</v>
      </c>
      <c r="D143" s="40">
        <v>50000</v>
      </c>
      <c r="E143" s="36">
        <v>1000</v>
      </c>
      <c r="F143" s="37">
        <f>E143/D143*100</f>
        <v>2</v>
      </c>
    </row>
    <row r="144" spans="1:6" ht="16.2" thickBot="1">
      <c r="A144" s="50" t="s">
        <v>10</v>
      </c>
      <c r="B144" s="8"/>
      <c r="C144" s="9">
        <v>300</v>
      </c>
      <c r="D144" s="40"/>
      <c r="E144" s="36">
        <v>0</v>
      </c>
      <c r="F144" s="37">
        <v>0</v>
      </c>
    </row>
    <row r="145" spans="1:6" ht="31.8" thickBot="1">
      <c r="A145" s="51" t="s">
        <v>103</v>
      </c>
      <c r="B145" s="8" t="s">
        <v>104</v>
      </c>
      <c r="C145" s="8"/>
      <c r="D145" s="40">
        <f>D146+D147+D148</f>
        <v>3747000</v>
      </c>
      <c r="E145" s="36">
        <f>E146+E147+E148</f>
        <v>1061724.3999999999</v>
      </c>
      <c r="F145" s="37">
        <f t="shared" ref="F145:F151" si="6">E145/D145*100</f>
        <v>28.335318921804109</v>
      </c>
    </row>
    <row r="146" spans="1:6" ht="78.599999999999994" thickBot="1">
      <c r="A146" s="50" t="s">
        <v>105</v>
      </c>
      <c r="B146" s="9"/>
      <c r="C146" s="9">
        <v>100</v>
      </c>
      <c r="D146" s="39">
        <v>3200000</v>
      </c>
      <c r="E146" s="36">
        <v>993907.09</v>
      </c>
      <c r="F146" s="37">
        <f t="shared" si="6"/>
        <v>31.059596562499998</v>
      </c>
    </row>
    <row r="147" spans="1:6" ht="31.8" thickBot="1">
      <c r="A147" s="50" t="s">
        <v>18</v>
      </c>
      <c r="B147" s="9"/>
      <c r="C147" s="9">
        <v>200</v>
      </c>
      <c r="D147" s="39">
        <v>527000</v>
      </c>
      <c r="E147" s="36">
        <v>67295.31</v>
      </c>
      <c r="F147" s="37">
        <f t="shared" si="6"/>
        <v>12.76950853889943</v>
      </c>
    </row>
    <row r="148" spans="1:6" ht="16.2" thickBot="1">
      <c r="A148" s="50" t="s">
        <v>59</v>
      </c>
      <c r="B148" s="9"/>
      <c r="C148" s="9">
        <v>800</v>
      </c>
      <c r="D148" s="39">
        <v>20000</v>
      </c>
      <c r="E148" s="36">
        <v>522</v>
      </c>
      <c r="F148" s="37">
        <f t="shared" si="6"/>
        <v>2.6100000000000003</v>
      </c>
    </row>
    <row r="149" spans="1:6" ht="47.4" thickBot="1">
      <c r="A149" s="51" t="s">
        <v>106</v>
      </c>
      <c r="B149" s="8" t="s">
        <v>107</v>
      </c>
      <c r="C149" s="9"/>
      <c r="D149" s="40">
        <f>SUM(D150+D151)</f>
        <v>205170</v>
      </c>
      <c r="E149" s="36">
        <f>SUM(E150+E151)</f>
        <v>37647.97</v>
      </c>
      <c r="F149" s="37">
        <f t="shared" si="6"/>
        <v>18.349646634498221</v>
      </c>
    </row>
    <row r="150" spans="1:6" ht="78.599999999999994" thickBot="1">
      <c r="A150" s="50" t="s">
        <v>30</v>
      </c>
      <c r="B150" s="9"/>
      <c r="C150" s="9">
        <v>100</v>
      </c>
      <c r="D150" s="39">
        <v>198000</v>
      </c>
      <c r="E150" s="36">
        <v>37647.97</v>
      </c>
      <c r="F150" s="37">
        <f t="shared" si="6"/>
        <v>19.014126262626263</v>
      </c>
    </row>
    <row r="151" spans="1:6" ht="31.8" thickBot="1">
      <c r="A151" s="50" t="s">
        <v>18</v>
      </c>
      <c r="B151" s="9"/>
      <c r="C151" s="9">
        <v>200</v>
      </c>
      <c r="D151" s="39">
        <v>7170</v>
      </c>
      <c r="E151" s="36">
        <v>0</v>
      </c>
      <c r="F151" s="37">
        <f t="shared" si="6"/>
        <v>0</v>
      </c>
    </row>
    <row r="152" spans="1:6" ht="46.95" customHeight="1" thickBot="1">
      <c r="A152" s="54" t="s">
        <v>196</v>
      </c>
      <c r="B152" s="8" t="s">
        <v>189</v>
      </c>
      <c r="C152" s="9"/>
      <c r="D152" s="39">
        <f>D153</f>
        <v>100000</v>
      </c>
      <c r="E152" s="36">
        <f>E153</f>
        <v>25000</v>
      </c>
      <c r="F152" s="37">
        <f>F153</f>
        <v>25</v>
      </c>
    </row>
    <row r="153" spans="1:6" ht="16.2" thickBot="1">
      <c r="A153" s="51" t="s">
        <v>88</v>
      </c>
      <c r="B153" s="9"/>
      <c r="C153" s="9">
        <v>500</v>
      </c>
      <c r="D153" s="39">
        <v>100000</v>
      </c>
      <c r="E153" s="36">
        <v>25000</v>
      </c>
      <c r="F153" s="37">
        <f>E153/D153*100</f>
        <v>25</v>
      </c>
    </row>
    <row r="154" spans="1:6" ht="31.8" thickBot="1">
      <c r="A154" s="54" t="s">
        <v>193</v>
      </c>
      <c r="B154" s="8" t="s">
        <v>190</v>
      </c>
      <c r="C154" s="9"/>
      <c r="D154" s="40">
        <v>65000</v>
      </c>
      <c r="E154" s="36">
        <v>16250</v>
      </c>
      <c r="F154" s="37">
        <f>E154/D154*100</f>
        <v>25</v>
      </c>
    </row>
    <row r="155" spans="1:6" ht="16.2" thickBot="1">
      <c r="A155" s="50"/>
      <c r="B155" s="26"/>
      <c r="C155" s="26">
        <v>500</v>
      </c>
      <c r="D155" s="42">
        <v>65000</v>
      </c>
      <c r="E155" s="36">
        <v>16250</v>
      </c>
      <c r="F155" s="37">
        <f>E155/D155*100</f>
        <v>25</v>
      </c>
    </row>
    <row r="156" spans="1:6" ht="31.8" thickBot="1">
      <c r="A156" s="52" t="s">
        <v>195</v>
      </c>
      <c r="B156" s="57" t="s">
        <v>192</v>
      </c>
      <c r="C156" s="57"/>
      <c r="D156" s="58">
        <f>D157</f>
        <v>107000</v>
      </c>
      <c r="E156" s="59">
        <f>E157</f>
        <v>26750</v>
      </c>
      <c r="F156" s="60">
        <f>F157</f>
        <v>25</v>
      </c>
    </row>
    <row r="157" spans="1:6" ht="16.2" thickBot="1">
      <c r="A157" s="63"/>
      <c r="B157" s="57"/>
      <c r="C157" s="57">
        <v>500</v>
      </c>
      <c r="D157" s="58">
        <v>107000</v>
      </c>
      <c r="E157" s="59">
        <v>26750</v>
      </c>
      <c r="F157" s="60">
        <f>E157/D157*100</f>
        <v>25</v>
      </c>
    </row>
    <row r="158" spans="1:6" ht="31.8" thickBot="1">
      <c r="A158" s="62" t="s">
        <v>194</v>
      </c>
      <c r="B158" s="57" t="s">
        <v>191</v>
      </c>
      <c r="C158" s="57"/>
      <c r="D158" s="58">
        <f>D159</f>
        <v>75348</v>
      </c>
      <c r="E158" s="59">
        <f>E159</f>
        <v>18837</v>
      </c>
      <c r="F158" s="60">
        <f>E158/D158*100</f>
        <v>25</v>
      </c>
    </row>
    <row r="159" spans="1:6" ht="16.2" thickBot="1">
      <c r="A159" s="61"/>
      <c r="B159" s="57"/>
      <c r="C159" s="57">
        <v>500</v>
      </c>
      <c r="D159" s="58">
        <v>75348</v>
      </c>
      <c r="E159" s="59">
        <v>18837</v>
      </c>
      <c r="F159" s="60">
        <f>E159/D159*100</f>
        <v>25</v>
      </c>
    </row>
    <row r="160" spans="1:6" ht="15.75" customHeight="1">
      <c r="A160" s="68" t="s">
        <v>108</v>
      </c>
      <c r="B160" s="70"/>
      <c r="C160" s="70"/>
      <c r="D160" s="72">
        <f>SUM(D8+D13+D18+D31+D56+D83+D103+D124+D131)</f>
        <v>32227992.199999999</v>
      </c>
      <c r="E160" s="74">
        <f>SUM(E8+E13+E18+E31+E56+E83+E103+E124+E131)</f>
        <v>5665077.2199999997</v>
      </c>
      <c r="F160" s="76">
        <f>E160/D160*100</f>
        <v>17.578126446238869</v>
      </c>
    </row>
    <row r="161" spans="1:6" ht="15" thickBot="1">
      <c r="A161" s="69"/>
      <c r="B161" s="71"/>
      <c r="C161" s="71"/>
      <c r="D161" s="73"/>
      <c r="E161" s="75"/>
      <c r="F161" s="77"/>
    </row>
  </sheetData>
  <mergeCells count="20">
    <mergeCell ref="E160:E161"/>
    <mergeCell ref="F160:F161"/>
    <mergeCell ref="E94:E95"/>
    <mergeCell ref="F94:F95"/>
    <mergeCell ref="A94:A95"/>
    <mergeCell ref="D160:D161"/>
    <mergeCell ref="A160:A161"/>
    <mergeCell ref="B160:B161"/>
    <mergeCell ref="C160:C161"/>
    <mergeCell ref="B94:B95"/>
    <mergeCell ref="C94:C95"/>
    <mergeCell ref="D94:D95"/>
    <mergeCell ref="C1:F4"/>
    <mergeCell ref="A5:D5"/>
    <mergeCell ref="A18:A19"/>
    <mergeCell ref="B18:B19"/>
    <mergeCell ref="C18:C19"/>
    <mergeCell ref="D18:D19"/>
    <mergeCell ref="E18:E19"/>
    <mergeCell ref="F18:F1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2020-05-20T06:20:30Z</dcterms:modified>
</cp:coreProperties>
</file>